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filterPrivacy="1" defaultThemeVersion="166925"/>
  <xr:revisionPtr revIDLastSave="0" documentId="13_ncr:1_{D753D691-10F1-4A3D-AE1E-42D8C99194C7}" xr6:coauthVersionLast="47" xr6:coauthVersionMax="47" xr10:uidLastSave="{00000000-0000-0000-0000-000000000000}"/>
  <bookViews>
    <workbookView xWindow="0" yWindow="0" windowWidth="25095" windowHeight="21600" activeTab="1" xr2:uid="{CB651F9D-2E27-4CA3-B5D9-4CE0188E1CF3}"/>
  </bookViews>
  <sheets>
    <sheet name="A - Only New" sheetId="1" r:id="rId1"/>
    <sheet name="B - New And Up To 6 Months" sheetId="2" r:id="rId2"/>
    <sheet name="C - Graphs - New And Up To 6 Mo" sheetId="3" r:id="rId3"/>
    <sheet name="D - Graphs - Vehicle Typ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39" i="2" l="1"/>
  <c r="O34" i="1"/>
  <c r="O6" i="1"/>
  <c r="I39" i="1"/>
  <c r="I11" i="1"/>
  <c r="O6" i="2"/>
  <c r="O34" i="2"/>
  <c r="I39" i="2"/>
  <c r="I16" i="2"/>
  <c r="D59" i="2"/>
  <c r="G59" i="2"/>
  <c r="AA11" i="2"/>
  <c r="I11" i="2"/>
  <c r="AA38" i="2"/>
  <c r="AA10" i="2"/>
  <c r="D58" i="2"/>
  <c r="G58" i="2"/>
  <c r="I38" i="2"/>
  <c r="I38" i="1"/>
  <c r="I10" i="1"/>
  <c r="I10" i="2"/>
  <c r="F64" i="2"/>
  <c r="E64" i="2"/>
  <c r="C64" i="2"/>
  <c r="B64" i="2"/>
  <c r="G57" i="2"/>
  <c r="G56" i="2"/>
  <c r="G55" i="2"/>
  <c r="G54" i="2"/>
  <c r="G53" i="2"/>
  <c r="G52" i="2"/>
  <c r="D57" i="2"/>
  <c r="D56" i="2"/>
  <c r="D55" i="2"/>
  <c r="D54" i="2"/>
  <c r="D53" i="2"/>
  <c r="D52" i="2"/>
  <c r="O36" i="1"/>
  <c r="O8" i="1"/>
  <c r="O26" i="1"/>
  <c r="O24" i="1"/>
  <c r="O23" i="1"/>
  <c r="P33" i="1"/>
  <c r="O33" i="1"/>
  <c r="P32" i="1"/>
  <c r="I37" i="1"/>
  <c r="I9" i="1"/>
  <c r="I37" i="2"/>
  <c r="I9" i="2"/>
  <c r="AA32" i="2"/>
  <c r="AA33" i="2" s="1"/>
  <c r="AA34" i="2" s="1"/>
  <c r="AA35" i="2" s="1"/>
  <c r="AA36" i="2" s="1"/>
  <c r="AA37" i="2" s="1"/>
  <c r="Z32" i="2"/>
  <c r="Z33" i="2" s="1"/>
  <c r="Z34" i="2" s="1"/>
  <c r="Z35" i="2" s="1"/>
  <c r="Z36" i="2" s="1"/>
  <c r="Z37" i="2" s="1"/>
  <c r="Z38" i="2" s="1"/>
  <c r="Z39" i="2" s="1"/>
  <c r="Z40" i="2" s="1"/>
  <c r="Z41" i="2" s="1"/>
  <c r="Z42" i="2" s="1"/>
  <c r="Z43" i="2" s="1"/>
  <c r="Y32" i="2"/>
  <c r="Y33" i="2" s="1"/>
  <c r="Y34" i="2" s="1"/>
  <c r="Y35" i="2" s="1"/>
  <c r="Y36" i="2" s="1"/>
  <c r="Y37" i="2" s="1"/>
  <c r="Y38" i="2" s="1"/>
  <c r="Y39" i="2" s="1"/>
  <c r="Y40" i="2" s="1"/>
  <c r="Y41" i="2" s="1"/>
  <c r="Y42" i="2" s="1"/>
  <c r="Y43" i="2" s="1"/>
  <c r="X32" i="2"/>
  <c r="X33" i="2" s="1"/>
  <c r="X34" i="2" s="1"/>
  <c r="X35" i="2" s="1"/>
  <c r="X36" i="2" s="1"/>
  <c r="X37" i="2" s="1"/>
  <c r="X38" i="2" s="1"/>
  <c r="X39" i="2" s="1"/>
  <c r="X40" i="2" s="1"/>
  <c r="X41" i="2" s="1"/>
  <c r="X42" i="2" s="1"/>
  <c r="X43" i="2" s="1"/>
  <c r="AA4" i="2"/>
  <c r="AA5" i="2" s="1"/>
  <c r="AA6" i="2" s="1"/>
  <c r="AA7" i="2" s="1"/>
  <c r="AA8" i="2" s="1"/>
  <c r="AA9" i="2" s="1"/>
  <c r="Z4" i="2"/>
  <c r="Z5" i="2" s="1"/>
  <c r="Z6" i="2" s="1"/>
  <c r="Z7" i="2" s="1"/>
  <c r="Z8" i="2" s="1"/>
  <c r="Z9" i="2" s="1"/>
  <c r="Z10" i="2" s="1"/>
  <c r="Z11" i="2" s="1"/>
  <c r="Z12" i="2" s="1"/>
  <c r="Z13" i="2" s="1"/>
  <c r="Z14" i="2" s="1"/>
  <c r="Z15" i="2" s="1"/>
  <c r="Y4" i="2"/>
  <c r="Y5" i="2" s="1"/>
  <c r="Y6" i="2" s="1"/>
  <c r="Y7" i="2" s="1"/>
  <c r="Y8" i="2" s="1"/>
  <c r="Y9" i="2" s="1"/>
  <c r="Y10" i="2" s="1"/>
  <c r="Y11" i="2" s="1"/>
  <c r="Y12" i="2" s="1"/>
  <c r="Y13" i="2" s="1"/>
  <c r="Y14" i="2" s="1"/>
  <c r="Y15" i="2" s="1"/>
  <c r="X4" i="2"/>
  <c r="X5" i="2" s="1"/>
  <c r="X6" i="2" s="1"/>
  <c r="X7" i="2" s="1"/>
  <c r="X8" i="2" s="1"/>
  <c r="X9" i="2" s="1"/>
  <c r="X10" i="2" s="1"/>
  <c r="X11" i="2" s="1"/>
  <c r="X12" i="2" s="1"/>
  <c r="X13" i="2" s="1"/>
  <c r="X14" i="2" s="1"/>
  <c r="X15" i="2" s="1"/>
  <c r="O33" i="2"/>
  <c r="I44" i="1"/>
  <c r="I16" i="1"/>
  <c r="O5" i="1"/>
  <c r="P5" i="1" s="1"/>
  <c r="I8" i="1"/>
  <c r="I36" i="1"/>
  <c r="O5" i="2"/>
  <c r="I44" i="2"/>
  <c r="I36" i="2"/>
  <c r="O26" i="2"/>
  <c r="O24" i="2"/>
  <c r="O23" i="2"/>
  <c r="I8" i="2"/>
  <c r="N35" i="2"/>
  <c r="M35" i="2"/>
  <c r="L35" i="2"/>
  <c r="N34" i="2"/>
  <c r="M34" i="2"/>
  <c r="L34" i="2"/>
  <c r="N33" i="2"/>
  <c r="M33" i="2"/>
  <c r="L33" i="2"/>
  <c r="O32" i="2"/>
  <c r="N32" i="2"/>
  <c r="M32" i="2"/>
  <c r="L32" i="2"/>
  <c r="N35" i="1"/>
  <c r="M35" i="1"/>
  <c r="L35" i="1"/>
  <c r="N34" i="1"/>
  <c r="M34" i="1"/>
  <c r="L34" i="1"/>
  <c r="N33" i="1"/>
  <c r="M33" i="1"/>
  <c r="L33" i="1"/>
  <c r="O32" i="1"/>
  <c r="N32" i="1"/>
  <c r="N36" i="1" s="1"/>
  <c r="M32" i="1"/>
  <c r="M36" i="1" s="1"/>
  <c r="L32" i="1"/>
  <c r="L36" i="1" s="1"/>
  <c r="N7" i="2"/>
  <c r="M7" i="2"/>
  <c r="L7" i="2"/>
  <c r="N6" i="2"/>
  <c r="M6" i="2"/>
  <c r="L6" i="2"/>
  <c r="N5" i="2"/>
  <c r="M5" i="2"/>
  <c r="L5" i="2"/>
  <c r="O4" i="2"/>
  <c r="N4" i="2"/>
  <c r="M4" i="2"/>
  <c r="L4" i="2"/>
  <c r="N8" i="1"/>
  <c r="N7" i="1"/>
  <c r="M7" i="1"/>
  <c r="M8" i="1" s="1"/>
  <c r="N6" i="1"/>
  <c r="M6" i="1"/>
  <c r="N5" i="1"/>
  <c r="M5" i="1"/>
  <c r="O4" i="1"/>
  <c r="P4" i="1" s="1"/>
  <c r="N4" i="1"/>
  <c r="M4" i="1"/>
  <c r="L8" i="1"/>
  <c r="L7" i="1"/>
  <c r="L6" i="1"/>
  <c r="L5" i="1"/>
  <c r="L4" i="1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E44" i="2"/>
  <c r="D44" i="2"/>
  <c r="C44" i="2"/>
  <c r="B44" i="2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I35" i="1"/>
  <c r="H35" i="1"/>
  <c r="G35" i="1"/>
  <c r="I34" i="1"/>
  <c r="H34" i="1"/>
  <c r="G34" i="1"/>
  <c r="I33" i="1"/>
  <c r="H33" i="1"/>
  <c r="G33" i="1"/>
  <c r="I32" i="1"/>
  <c r="H32" i="1"/>
  <c r="G32" i="1"/>
  <c r="E44" i="1"/>
  <c r="D44" i="1"/>
  <c r="H44" i="1" s="1"/>
  <c r="C44" i="1"/>
  <c r="G44" i="1" s="1"/>
  <c r="B44" i="1"/>
  <c r="E27" i="2"/>
  <c r="J25" i="2" s="1"/>
  <c r="D27" i="2"/>
  <c r="I25" i="2" s="1"/>
  <c r="C27" i="2"/>
  <c r="H25" i="2" s="1"/>
  <c r="B27" i="2"/>
  <c r="G26" i="2" s="1"/>
  <c r="O22" i="2"/>
  <c r="O25" i="2" s="1"/>
  <c r="N22" i="2"/>
  <c r="N25" i="2" s="1"/>
  <c r="M22" i="2"/>
  <c r="M25" i="2" s="1"/>
  <c r="L22" i="2"/>
  <c r="L25" i="2" s="1"/>
  <c r="E16" i="2"/>
  <c r="D16" i="2"/>
  <c r="C16" i="2"/>
  <c r="B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I7" i="2"/>
  <c r="H7" i="2"/>
  <c r="G7" i="2"/>
  <c r="I6" i="2"/>
  <c r="H6" i="2"/>
  <c r="G6" i="2"/>
  <c r="I5" i="2"/>
  <c r="H5" i="2"/>
  <c r="G5" i="2"/>
  <c r="I4" i="2"/>
  <c r="H4" i="2"/>
  <c r="G4" i="2"/>
  <c r="E27" i="1"/>
  <c r="J25" i="1" s="1"/>
  <c r="D27" i="1"/>
  <c r="I25" i="1" s="1"/>
  <c r="C27" i="1"/>
  <c r="H26" i="1" s="1"/>
  <c r="B27" i="1"/>
  <c r="G25" i="1" s="1"/>
  <c r="O22" i="1"/>
  <c r="N22" i="1"/>
  <c r="N25" i="1" s="1"/>
  <c r="M22" i="1"/>
  <c r="M25" i="1" s="1"/>
  <c r="L22" i="1"/>
  <c r="L25" i="1" s="1"/>
  <c r="E16" i="1"/>
  <c r="D16" i="1"/>
  <c r="C16" i="1"/>
  <c r="B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I7" i="1"/>
  <c r="H7" i="1"/>
  <c r="G7" i="1"/>
  <c r="I6" i="1"/>
  <c r="H6" i="1"/>
  <c r="G6" i="1"/>
  <c r="I5" i="1"/>
  <c r="H5" i="1"/>
  <c r="G5" i="1"/>
  <c r="I4" i="1"/>
  <c r="H4" i="1"/>
  <c r="G4" i="1"/>
  <c r="C72" i="2" l="1"/>
  <c r="C73" i="2"/>
  <c r="C68" i="2"/>
  <c r="C69" i="2"/>
  <c r="C70" i="2"/>
  <c r="C71" i="2"/>
  <c r="P33" i="2"/>
  <c r="G44" i="2"/>
  <c r="G64" i="2"/>
  <c r="O36" i="2"/>
  <c r="D64" i="2"/>
  <c r="N8" i="2"/>
  <c r="M36" i="2"/>
  <c r="M8" i="2"/>
  <c r="H44" i="2"/>
  <c r="L36" i="2"/>
  <c r="P32" i="2"/>
  <c r="N36" i="2"/>
  <c r="P5" i="2"/>
  <c r="L8" i="2"/>
  <c r="O8" i="2"/>
  <c r="P4" i="2"/>
  <c r="H26" i="2"/>
  <c r="H25" i="1"/>
  <c r="J22" i="1"/>
  <c r="G21" i="2"/>
  <c r="H21" i="2"/>
  <c r="I21" i="2"/>
  <c r="I26" i="2"/>
  <c r="J21" i="2"/>
  <c r="J26" i="2"/>
  <c r="I22" i="2"/>
  <c r="G16" i="2"/>
  <c r="H16" i="2"/>
  <c r="G22" i="2"/>
  <c r="G23" i="2"/>
  <c r="H22" i="2"/>
  <c r="G24" i="2"/>
  <c r="G25" i="2"/>
  <c r="J22" i="2"/>
  <c r="I22" i="1"/>
  <c r="G26" i="1"/>
  <c r="H16" i="1"/>
  <c r="H21" i="1"/>
  <c r="H23" i="1"/>
  <c r="H22" i="1"/>
  <c r="H24" i="1"/>
  <c r="G22" i="1"/>
  <c r="G16" i="1"/>
  <c r="L27" i="1"/>
  <c r="Q25" i="1" s="1"/>
  <c r="N27" i="1"/>
  <c r="S25" i="1" s="1"/>
  <c r="O25" i="1"/>
  <c r="L27" i="2"/>
  <c r="Q25" i="2" s="1"/>
  <c r="H23" i="2"/>
  <c r="H24" i="2"/>
  <c r="M27" i="2"/>
  <c r="I23" i="2"/>
  <c r="I24" i="2"/>
  <c r="N27" i="2"/>
  <c r="J23" i="2"/>
  <c r="J24" i="2"/>
  <c r="O27" i="2"/>
  <c r="T25" i="2" s="1"/>
  <c r="M27" i="1"/>
  <c r="R22" i="1" s="1"/>
  <c r="G21" i="1"/>
  <c r="G23" i="1"/>
  <c r="G24" i="1"/>
  <c r="I26" i="1"/>
  <c r="J26" i="1"/>
  <c r="I21" i="1"/>
  <c r="I23" i="1"/>
  <c r="I24" i="1"/>
  <c r="J21" i="1"/>
  <c r="J23" i="1"/>
  <c r="J24" i="1"/>
  <c r="R25" i="1" l="1"/>
  <c r="S22" i="1"/>
  <c r="Q22" i="1"/>
  <c r="T22" i="2"/>
  <c r="Q22" i="2"/>
  <c r="S25" i="2"/>
  <c r="R26" i="1"/>
  <c r="R23" i="1"/>
  <c r="R24" i="1"/>
  <c r="O27" i="1"/>
  <c r="T25" i="1" s="1"/>
  <c r="S24" i="1"/>
  <c r="S23" i="1"/>
  <c r="S26" i="1"/>
  <c r="Q26" i="1"/>
  <c r="Q24" i="1"/>
  <c r="Q23" i="1"/>
  <c r="T24" i="2"/>
  <c r="T23" i="2"/>
  <c r="T26" i="2"/>
  <c r="R24" i="2"/>
  <c r="R23" i="2"/>
  <c r="R22" i="2"/>
  <c r="R26" i="2"/>
  <c r="R25" i="2"/>
  <c r="S24" i="2"/>
  <c r="S23" i="2"/>
  <c r="S22" i="2"/>
  <c r="S26" i="2"/>
  <c r="Q26" i="2"/>
  <c r="Q24" i="2"/>
  <c r="Q23" i="2"/>
  <c r="T23" i="1" l="1"/>
  <c r="T24" i="1"/>
  <c r="T26" i="1"/>
  <c r="T22" i="1"/>
</calcChain>
</file>

<file path=xl/sharedStrings.xml><?xml version="1.0" encoding="utf-8"?>
<sst xmlns="http://schemas.openxmlformats.org/spreadsheetml/2006/main" count="216" uniqueCount="47">
  <si>
    <t>Total</t>
  </si>
  <si>
    <t>van</t>
  </si>
  <si>
    <t>semi-integrated</t>
  </si>
  <si>
    <t>integrated</t>
  </si>
  <si>
    <t>overcab or alcove</t>
  </si>
  <si>
    <t>campers</t>
  </si>
  <si>
    <t>unknown</t>
  </si>
  <si>
    <t>2021*</t>
  </si>
  <si>
    <t>pcs</t>
  </si>
  <si>
    <t>change to the same month of the previous year</t>
  </si>
  <si>
    <t>overall share in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</si>
  <si>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</si>
  <si>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</si>
  <si>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</si>
  <si>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</si>
  <si>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</si>
  <si>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</si>
  <si>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</si>
  <si>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</si>
  <si>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</si>
  <si>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</si>
  <si>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</si>
  <si>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</si>
  <si>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Motorhomes</t>
  </si>
  <si>
    <t>registrations</t>
  </si>
  <si>
    <t>preliminary, year unfinished</t>
  </si>
  <si>
    <t>after split of unknown, 2/3 alcove,  1/3 semi-integrated</t>
  </si>
  <si>
    <t>body type</t>
  </si>
  <si>
    <t>Q1</t>
  </si>
  <si>
    <t>Q2</t>
  </si>
  <si>
    <t>Q3</t>
  </si>
  <si>
    <t>Q4</t>
  </si>
  <si>
    <t>Q1 2021 to Q1 2020</t>
  </si>
  <si>
    <t>Caravans - trailers</t>
  </si>
  <si>
    <t>registered so far</t>
  </si>
  <si>
    <t>Q2 2021 to Q2 2020</t>
  </si>
  <si>
    <t>Fiat</t>
  </si>
  <si>
    <t>Citroen</t>
  </si>
  <si>
    <t>Ford</t>
  </si>
  <si>
    <t>VW</t>
  </si>
  <si>
    <t>Renault</t>
  </si>
  <si>
    <t>Mercedes-Benz</t>
  </si>
  <si>
    <t>Podvozek</t>
  </si>
  <si>
    <t>ks</t>
  </si>
  <si>
    <t>Registrace dle hmotnosti</t>
  </si>
  <si>
    <t>do 3500</t>
  </si>
  <si>
    <t>nad 3500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</si>
</sst>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8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6" fillId="0" borderId="0" xfId="0" applyFont="1"/>
    <xf numFmtId="9" fontId="1" fillId="2" borderId="0" xfId="1" applyNumberFormat="1" applyAlignment="1">
      <alignment horizontal="center"/>
    </xf>
    <xf numFmtId="0" fontId="1" fillId="2" borderId="0" xfId="1" applyAlignment="1">
      <alignment horizontal="center"/>
    </xf>
    <xf numFmtId="9" fontId="1" fillId="2" borderId="0" xfId="1" applyNumberFormat="1" applyAlignment="1">
      <alignment horizontal="center" vertical="center"/>
    </xf>
    <xf numFmtId="9" fontId="1" fillId="2" borderId="0" xfId="1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é</a:t>
            </a:r>
            <a:r>
              <a:rPr lang="cs-CZ" baseline="0"/>
              <a:t> přívěsy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Months'!$B$32:$B$43</c:f>
              <c:numCache>
                <c:formatCode>General</c:formatCode>
                <c:ptCount val="12"/>
                <c:pt idx="0">
                  <c:v>7</c:v>
                </c:pt>
                <c:pt idx="1">
                  <c:v>14</c:v>
                </c:pt>
                <c:pt idx="2">
                  <c:v>29</c:v>
                </c:pt>
                <c:pt idx="3">
                  <c:v>41</c:v>
                </c:pt>
                <c:pt idx="4">
                  <c:v>47</c:v>
                </c:pt>
                <c:pt idx="5">
                  <c:v>69</c:v>
                </c:pt>
                <c:pt idx="6">
                  <c:v>33</c:v>
                </c:pt>
                <c:pt idx="7">
                  <c:v>25</c:v>
                </c:pt>
                <c:pt idx="8">
                  <c:v>19</c:v>
                </c:pt>
                <c:pt idx="9">
                  <c:v>21</c:v>
                </c:pt>
                <c:pt idx="10">
                  <c:v>20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D-46FD-8F9D-B85A6AEDCA30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Months'!$C$32:$C$43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30</c:v>
                </c:pt>
                <c:pt idx="3">
                  <c:v>66</c:v>
                </c:pt>
                <c:pt idx="4">
                  <c:v>52</c:v>
                </c:pt>
                <c:pt idx="5">
                  <c:v>69</c:v>
                </c:pt>
                <c:pt idx="6">
                  <c:v>42</c:v>
                </c:pt>
                <c:pt idx="7">
                  <c:v>33</c:v>
                </c:pt>
                <c:pt idx="8">
                  <c:v>18</c:v>
                </c:pt>
                <c:pt idx="9">
                  <c:v>17</c:v>
                </c:pt>
                <c:pt idx="10">
                  <c:v>15</c:v>
                </c:pt>
                <c:pt idx="1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DD-46FD-8F9D-B85A6AEDCA30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Months'!$D$32:$D$43</c:f>
              <c:numCache>
                <c:formatCode>General</c:formatCode>
                <c:ptCount val="12"/>
                <c:pt idx="0">
                  <c:v>15</c:v>
                </c:pt>
                <c:pt idx="1">
                  <c:v>34</c:v>
                </c:pt>
                <c:pt idx="2">
                  <c:v>23</c:v>
                </c:pt>
                <c:pt idx="3">
                  <c:v>37</c:v>
                </c:pt>
                <c:pt idx="4">
                  <c:v>51</c:v>
                </c:pt>
                <c:pt idx="5">
                  <c:v>73</c:v>
                </c:pt>
                <c:pt idx="6">
                  <c:v>73</c:v>
                </c:pt>
                <c:pt idx="7">
                  <c:v>38</c:v>
                </c:pt>
                <c:pt idx="8">
                  <c:v>18</c:v>
                </c:pt>
                <c:pt idx="9">
                  <c:v>17</c:v>
                </c:pt>
                <c:pt idx="10">
                  <c:v>34</c:v>
                </c:pt>
                <c:pt idx="1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DD-46FD-8F9D-B85A6AEDCA30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Months'!$E$32:$E$43</c:f>
              <c:numCache>
                <c:formatCode>General</c:formatCode>
                <c:ptCount val="12"/>
                <c:pt idx="0">
                  <c:v>20</c:v>
                </c:pt>
                <c:pt idx="1">
                  <c:v>39</c:v>
                </c:pt>
                <c:pt idx="2">
                  <c:v>66</c:v>
                </c:pt>
                <c:pt idx="3">
                  <c:v>84</c:v>
                </c:pt>
                <c:pt idx="4">
                  <c:v>97</c:v>
                </c:pt>
                <c:pt idx="5">
                  <c:v>135</c:v>
                </c:pt>
                <c:pt idx="6">
                  <c:v>66</c:v>
                </c:pt>
                <c:pt idx="7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DD-46FD-8F9D-B85A6AEDC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1957096"/>
        <c:axId val="621956440"/>
      </c:lineChart>
      <c:catAx>
        <c:axId val="62195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6440"/>
        <c:crosses val="autoZero"/>
        <c:auto val="1"/>
        <c:lblAlgn val="ctr"/>
        <c:lblOffset val="100"/>
        <c:noMultiLvlLbl val="0"/>
      </c:catAx>
      <c:valAx>
        <c:axId val="621956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Months'!$B$4:$B$15</c:f>
              <c:numCache>
                <c:formatCode>General</c:formatCode>
                <c:ptCount val="12"/>
                <c:pt idx="0">
                  <c:v>57</c:v>
                </c:pt>
                <c:pt idx="1">
                  <c:v>49</c:v>
                </c:pt>
                <c:pt idx="2">
                  <c:v>102</c:v>
                </c:pt>
                <c:pt idx="3">
                  <c:v>130</c:v>
                </c:pt>
                <c:pt idx="4">
                  <c:v>128</c:v>
                </c:pt>
                <c:pt idx="5">
                  <c:v>177</c:v>
                </c:pt>
                <c:pt idx="6">
                  <c:v>88</c:v>
                </c:pt>
                <c:pt idx="7">
                  <c:v>69</c:v>
                </c:pt>
                <c:pt idx="8">
                  <c:v>48</c:v>
                </c:pt>
                <c:pt idx="9">
                  <c:v>46</c:v>
                </c:pt>
                <c:pt idx="10">
                  <c:v>36</c:v>
                </c:pt>
                <c:pt idx="11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A7-4290-A139-097FD4D91378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Months'!$C$4:$C$15</c:f>
              <c:numCache>
                <c:formatCode>General</c:formatCode>
                <c:ptCount val="12"/>
                <c:pt idx="0">
                  <c:v>54</c:v>
                </c:pt>
                <c:pt idx="1">
                  <c:v>59</c:v>
                </c:pt>
                <c:pt idx="2">
                  <c:v>108</c:v>
                </c:pt>
                <c:pt idx="3">
                  <c:v>208</c:v>
                </c:pt>
                <c:pt idx="4">
                  <c:v>166</c:v>
                </c:pt>
                <c:pt idx="5">
                  <c:v>170</c:v>
                </c:pt>
                <c:pt idx="6">
                  <c:v>127</c:v>
                </c:pt>
                <c:pt idx="7">
                  <c:v>105</c:v>
                </c:pt>
                <c:pt idx="8">
                  <c:v>30</c:v>
                </c:pt>
                <c:pt idx="9">
                  <c:v>54</c:v>
                </c:pt>
                <c:pt idx="10">
                  <c:v>42</c:v>
                </c:pt>
                <c:pt idx="11">
                  <c:v>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A7-4290-A139-097FD4D91378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Months'!$D$4:$D$15</c:f>
              <c:numCache>
                <c:formatCode>General</c:formatCode>
                <c:ptCount val="12"/>
                <c:pt idx="0">
                  <c:v>68</c:v>
                </c:pt>
                <c:pt idx="1">
                  <c:v>92</c:v>
                </c:pt>
                <c:pt idx="2">
                  <c:v>72</c:v>
                </c:pt>
                <c:pt idx="3">
                  <c:v>95</c:v>
                </c:pt>
                <c:pt idx="4">
                  <c:v>157</c:v>
                </c:pt>
                <c:pt idx="5">
                  <c:v>234</c:v>
                </c:pt>
                <c:pt idx="6">
                  <c:v>172</c:v>
                </c:pt>
                <c:pt idx="7">
                  <c:v>94</c:v>
                </c:pt>
                <c:pt idx="8">
                  <c:v>51</c:v>
                </c:pt>
                <c:pt idx="9">
                  <c:v>70</c:v>
                </c:pt>
                <c:pt idx="10">
                  <c:v>77</c:v>
                </c:pt>
                <c:pt idx="1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A7-4290-A139-097FD4D91378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Months'!$E$4:$E$15</c:f>
              <c:numCache>
                <c:formatCode>General</c:formatCode>
                <c:ptCount val="12"/>
                <c:pt idx="0">
                  <c:v>92</c:v>
                </c:pt>
                <c:pt idx="1">
                  <c:v>149</c:v>
                </c:pt>
                <c:pt idx="2">
                  <c:v>229</c:v>
                </c:pt>
                <c:pt idx="3">
                  <c:v>274</c:v>
                </c:pt>
                <c:pt idx="4">
                  <c:v>258</c:v>
                </c:pt>
                <c:pt idx="5">
                  <c:v>274</c:v>
                </c:pt>
                <c:pt idx="6">
                  <c:v>201</c:v>
                </c:pt>
                <c:pt idx="7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0A7-4290-A139-097FD4D91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6159808"/>
        <c:axId val="576162432"/>
      </c:lineChart>
      <c:catAx>
        <c:axId val="57615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62432"/>
        <c:crosses val="autoZero"/>
        <c:auto val="1"/>
        <c:lblAlgn val="ctr"/>
        <c:lblOffset val="100"/>
        <c:noMultiLvlLbl val="0"/>
      </c:catAx>
      <c:valAx>
        <c:axId val="5761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59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auta - registrace od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Months'!$X$4:$X$15</c:f>
              <c:numCache>
                <c:formatCode>General</c:formatCode>
                <c:ptCount val="12"/>
                <c:pt idx="0">
                  <c:v>57</c:v>
                </c:pt>
                <c:pt idx="1">
                  <c:v>106</c:v>
                </c:pt>
                <c:pt idx="2">
                  <c:v>208</c:v>
                </c:pt>
                <c:pt idx="3">
                  <c:v>338</c:v>
                </c:pt>
                <c:pt idx="4">
                  <c:v>466</c:v>
                </c:pt>
                <c:pt idx="5">
                  <c:v>643</c:v>
                </c:pt>
                <c:pt idx="6">
                  <c:v>731</c:v>
                </c:pt>
                <c:pt idx="7">
                  <c:v>800</c:v>
                </c:pt>
                <c:pt idx="8">
                  <c:v>848</c:v>
                </c:pt>
                <c:pt idx="9">
                  <c:v>894</c:v>
                </c:pt>
                <c:pt idx="10">
                  <c:v>930</c:v>
                </c:pt>
                <c:pt idx="11">
                  <c:v>1018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378-A2A2-A24C997C332E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Months'!$Y$4:$Y$15</c:f>
              <c:numCache>
                <c:formatCode>General</c:formatCode>
                <c:ptCount val="12"/>
                <c:pt idx="0">
                  <c:v>54</c:v>
                </c:pt>
                <c:pt idx="1">
                  <c:v>113</c:v>
                </c:pt>
                <c:pt idx="2">
                  <c:v>221</c:v>
                </c:pt>
                <c:pt idx="3">
                  <c:v>429</c:v>
                </c:pt>
                <c:pt idx="4">
                  <c:v>595</c:v>
                </c:pt>
                <c:pt idx="5">
                  <c:v>765</c:v>
                </c:pt>
                <c:pt idx="6">
                  <c:v>892</c:v>
                </c:pt>
                <c:pt idx="7">
                  <c:v>997</c:v>
                </c:pt>
                <c:pt idx="8">
                  <c:v>1027</c:v>
                </c:pt>
                <c:pt idx="9">
                  <c:v>1081</c:v>
                </c:pt>
                <c:pt idx="10">
                  <c:v>1123</c:v>
                </c:pt>
                <c:pt idx="11">
                  <c:v>1191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BF-4378-A2A2-A24C997C332E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Months'!$Z$4:$Z$15</c:f>
              <c:numCache>
                <c:formatCode>General</c:formatCode>
                <c:ptCount val="12"/>
                <c:pt idx="0">
                  <c:v>68</c:v>
                </c:pt>
                <c:pt idx="1">
                  <c:v>160</c:v>
                </c:pt>
                <c:pt idx="2">
                  <c:v>232</c:v>
                </c:pt>
                <c:pt idx="3">
                  <c:v>327</c:v>
                </c:pt>
                <c:pt idx="4">
                  <c:v>484</c:v>
                </c:pt>
                <c:pt idx="5">
                  <c:v>718</c:v>
                </c:pt>
                <c:pt idx="6">
                  <c:v>890</c:v>
                </c:pt>
                <c:pt idx="7">
                  <c:v>984</c:v>
                </c:pt>
                <c:pt idx="8">
                  <c:v>1035</c:v>
                </c:pt>
                <c:pt idx="9">
                  <c:v>1105</c:v>
                </c:pt>
                <c:pt idx="10">
                  <c:v>1182</c:v>
                </c:pt>
                <c:pt idx="11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BF-4378-A2A2-A24C997C332E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Months'!$AA$4:$AA$15</c:f>
              <c:numCache>
                <c:formatCode>General</c:formatCode>
                <c:ptCount val="12"/>
                <c:pt idx="0">
                  <c:v>92</c:v>
                </c:pt>
                <c:pt idx="1">
                  <c:v>241</c:v>
                </c:pt>
                <c:pt idx="2">
                  <c:v>470</c:v>
                </c:pt>
                <c:pt idx="3">
                  <c:v>744</c:v>
                </c:pt>
                <c:pt idx="4">
                  <c:v>1002</c:v>
                </c:pt>
                <c:pt idx="5">
                  <c:v>1276</c:v>
                </c:pt>
                <c:pt idx="6">
                  <c:v>1477</c:v>
                </c:pt>
                <c:pt idx="7">
                  <c:v>1637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BF-4378-A2A2-A24C997C3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479952"/>
        <c:axId val="284484872"/>
      </c:lineChart>
      <c:catAx>
        <c:axId val="28447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84872"/>
        <c:crosses val="autoZero"/>
        <c:auto val="1"/>
        <c:lblAlgn val="ctr"/>
        <c:lblOffset val="100"/>
        <c:noMultiLvlLbl val="0"/>
      </c:catAx>
      <c:valAx>
        <c:axId val="28448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7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 - registrace od</a:t>
            </a:r>
            <a:r>
              <a:rPr lang="cs-CZ" baseline="0"/>
              <a:t>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Months'!$X$32:$X$43</c:f>
              <c:numCache>
                <c:formatCode>General</c:formatCode>
                <c:ptCount val="12"/>
                <c:pt idx="0">
                  <c:v>7</c:v>
                </c:pt>
                <c:pt idx="1">
                  <c:v>21</c:v>
                </c:pt>
                <c:pt idx="2">
                  <c:v>50</c:v>
                </c:pt>
                <c:pt idx="3">
                  <c:v>91</c:v>
                </c:pt>
                <c:pt idx="4">
                  <c:v>138</c:v>
                </c:pt>
                <c:pt idx="5">
                  <c:v>207</c:v>
                </c:pt>
                <c:pt idx="6">
                  <c:v>240</c:v>
                </c:pt>
                <c:pt idx="7">
                  <c:v>265</c:v>
                </c:pt>
                <c:pt idx="8">
                  <c:v>284</c:v>
                </c:pt>
                <c:pt idx="9">
                  <c:v>305</c:v>
                </c:pt>
                <c:pt idx="10">
                  <c:v>325</c:v>
                </c:pt>
                <c:pt idx="11">
                  <c:v>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59-4538-A0AB-E8553D85F3CD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Months'!$Y$32:$Y$43</c:f>
              <c:numCache>
                <c:formatCode>General</c:formatCode>
                <c:ptCount val="12"/>
                <c:pt idx="0">
                  <c:v>19</c:v>
                </c:pt>
                <c:pt idx="1">
                  <c:v>44</c:v>
                </c:pt>
                <c:pt idx="2">
                  <c:v>74</c:v>
                </c:pt>
                <c:pt idx="3">
                  <c:v>140</c:v>
                </c:pt>
                <c:pt idx="4">
                  <c:v>192</c:v>
                </c:pt>
                <c:pt idx="5">
                  <c:v>261</c:v>
                </c:pt>
                <c:pt idx="6">
                  <c:v>303</c:v>
                </c:pt>
                <c:pt idx="7">
                  <c:v>336</c:v>
                </c:pt>
                <c:pt idx="8">
                  <c:v>354</c:v>
                </c:pt>
                <c:pt idx="9">
                  <c:v>371</c:v>
                </c:pt>
                <c:pt idx="10">
                  <c:v>386</c:v>
                </c:pt>
                <c:pt idx="11">
                  <c:v>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59-4538-A0AB-E8553D85F3CD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Months'!$Z$32:$Z$43</c:f>
              <c:numCache>
                <c:formatCode>General</c:formatCode>
                <c:ptCount val="12"/>
                <c:pt idx="0">
                  <c:v>15</c:v>
                </c:pt>
                <c:pt idx="1">
                  <c:v>49</c:v>
                </c:pt>
                <c:pt idx="2">
                  <c:v>72</c:v>
                </c:pt>
                <c:pt idx="3">
                  <c:v>109</c:v>
                </c:pt>
                <c:pt idx="4">
                  <c:v>160</c:v>
                </c:pt>
                <c:pt idx="5">
                  <c:v>233</c:v>
                </c:pt>
                <c:pt idx="6">
                  <c:v>306</c:v>
                </c:pt>
                <c:pt idx="7">
                  <c:v>344</c:v>
                </c:pt>
                <c:pt idx="8">
                  <c:v>362</c:v>
                </c:pt>
                <c:pt idx="9">
                  <c:v>379</c:v>
                </c:pt>
                <c:pt idx="10">
                  <c:v>413</c:v>
                </c:pt>
                <c:pt idx="11">
                  <c:v>437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59-4538-A0AB-E8553D85F3CD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Months'!$AA$32:$AA$43</c:f>
              <c:numCache>
                <c:formatCode>General</c:formatCode>
                <c:ptCount val="12"/>
                <c:pt idx="0">
                  <c:v>20</c:v>
                </c:pt>
                <c:pt idx="1">
                  <c:v>59</c:v>
                </c:pt>
                <c:pt idx="2">
                  <c:v>125</c:v>
                </c:pt>
                <c:pt idx="3">
                  <c:v>209</c:v>
                </c:pt>
                <c:pt idx="4">
                  <c:v>306</c:v>
                </c:pt>
                <c:pt idx="5">
                  <c:v>441</c:v>
                </c:pt>
                <c:pt idx="6">
                  <c:v>507</c:v>
                </c:pt>
                <c:pt idx="7">
                  <c:v>557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59-4538-A0AB-E8553D85F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658920"/>
        <c:axId val="581659904"/>
      </c:lineChart>
      <c:catAx>
        <c:axId val="58165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9904"/>
        <c:crosses val="autoZero"/>
        <c:auto val="1"/>
        <c:lblAlgn val="ctr"/>
        <c:lblOffset val="100"/>
        <c:noMultiLvlLbl val="0"/>
      </c:catAx>
      <c:valAx>
        <c:axId val="5816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aut - po korekci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B6-4975-A66D-3BCE4DED539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B6-4975-A66D-3BCE4DED539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B6-4975-A66D-3BCE4DED539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B6-4975-A66D-3BCE4DED539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7B6-4975-A66D-3BCE4DED5393}"/>
              </c:ext>
            </c:extLst>
          </c:dPt>
          <c:cat>
            <c:strRef>
              <c:f>'B - New And Up To 6 Months'!$A$22:$A$26</c:f>
              <c:strCache>
                <c:ptCount val="5"/>
                <c:pt idx="0">
                  <c:v>overcab or alcove</c:v>
                </c:pt>
                <c:pt idx="1">
                  <c:v>campers</c:v>
                </c:pt>
                <c:pt idx="2">
                  <c:v>integrated</c:v>
                </c:pt>
                <c:pt idx="3">
                  <c:v>semi-integrated</c:v>
                </c:pt>
                <c:pt idx="4">
                  <c:v>van</c:v>
                </c:pt>
              </c:strCache>
            </c:strRef>
          </c:cat>
          <c:val>
            <c:numRef>
              <c:f>'B - New And Up To 6 Months'!$O$22:$O$26</c:f>
              <c:numCache>
                <c:formatCode>General</c:formatCode>
                <c:ptCount val="5"/>
                <c:pt idx="0">
                  <c:v>322</c:v>
                </c:pt>
                <c:pt idx="1">
                  <c:v>101</c:v>
                </c:pt>
                <c:pt idx="2">
                  <c:v>249</c:v>
                </c:pt>
                <c:pt idx="3">
                  <c:v>701</c:v>
                </c:pt>
                <c:pt idx="4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7B6-4975-A66D-3BCE4DED5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</xdr:row>
      <xdr:rowOff>0</xdr:rowOff>
    </xdr:from>
    <xdr:to>
      <xdr:col>18</xdr:col>
      <xdr:colOff>595314</xdr:colOff>
      <xdr:row>34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23AB7-685D-4C12-BDBF-4BFBBD3A6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</xdr:colOff>
      <xdr:row>0</xdr:row>
      <xdr:rowOff>180975</xdr:rowOff>
    </xdr:from>
    <xdr:to>
      <xdr:col>38</xdr:col>
      <xdr:colOff>9524</xdr:colOff>
      <xdr:row>34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B2B6A-868F-4BD7-9823-74814F3C3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588818</xdr:colOff>
      <xdr:row>35</xdr:row>
      <xdr:rowOff>0</xdr:rowOff>
    </xdr:from>
    <xdr:to>
      <xdr:col>37</xdr:col>
      <xdr:colOff>598344</xdr:colOff>
      <xdr:row>68</xdr:row>
      <xdr:rowOff>9526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16D435E-28F1-4035-8DA7-13132A331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35</xdr:row>
      <xdr:rowOff>26843</xdr:rowOff>
    </xdr:from>
    <xdr:to>
      <xdr:col>19</xdr:col>
      <xdr:colOff>0</xdr:colOff>
      <xdr:row>68</xdr:row>
      <xdr:rowOff>7793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2F182B-D7BE-42BD-8F78-3F80EE57B3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523876</xdr:colOff>
      <xdr:row>3</xdr:row>
      <xdr:rowOff>19050</xdr:rowOff>
    </xdr:from>
    <xdr:to>
      <xdr:col>16</xdr:col>
      <xdr:colOff>523876</xdr:colOff>
      <xdr:row>36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FFAEB9-891A-4B16-B28B-0209D88930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E855-B898-455F-A17D-A4F943FA9702}">
  <dimension ref="A1:T44"/>
  <sheetViews>
    <sheetView workbookViewId="0">
      <selection activeCell="O5" sqref="O5"/>
    </sheetView>
  </sheetViews>
  <sheetFormatPr defaultRowHeight="15" x14ac:dyDescent="0.25"/>
  <cols>
    <col min="1" max="1" width="33" customWidth="1"/>
    <col min="2" max="2" width="10.85546875" customWidth="1"/>
    <col min="6" max="6" width="12" customWidth="1"/>
    <col min="7" max="7" width="13.5703125" customWidth="1"/>
    <col min="8" max="8" width="14.85546875" customWidth="1"/>
    <col min="9" max="9" width="15" customWidth="1"/>
    <col min="10" max="10" width="12.42578125" customWidth="1"/>
    <col min="11" max="11" width="16.5703125" customWidth="1"/>
  </cols>
  <sheetData>
    <row r="1" spans="1:17" ht="23.25" x14ac:dyDescent="0.35">
      <c r="A1" s="13" t="s">
        <v>23</v>
      </c>
    </row>
    <row r="2" spans="1:1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1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</row>
    <row r="3" spans="1:17" x14ac:dyDescent="0.25">
      <c r="A3" s="1"/>
      <c r="B3" s="10" t="s">
        <v>8</v>
      </c>
      <c r="C3" s="10" t="s">
        <v>8</v>
      </c>
      <c r="D3" s="10" t="s">
        <v>8</v>
      </c>
      <c r="E3" s="10" t="s">
        <v>8</v>
      </c>
      <c r="F3" s="1"/>
      <c r="G3" s="23" t="s">
        <v>9</v>
      </c>
      <c r="H3" s="23"/>
      <c r="I3" s="23"/>
    </row>
    <row r="4" spans="1:17" x14ac:dyDescent="0.25">
      <c r="A4" t="s">
        <v>11</v>
      </c>
      <c r="B4" s="6">
        <v>54</v>
      </c>
      <c r="C4" s="6">
        <v>48</v>
      </c>
      <c r="D4" s="6">
        <v>60</v>
      </c>
      <c r="E4" s="6">
        <v>89</v>
      </c>
      <c r="F4" s="2"/>
      <c r="G4" s="8">
        <f t="shared" ref="G4:I11" si="0">C4/B4-1</f>
        <v>-0.11111111111111116</v>
      </c>
      <c r="H4" s="8">
        <f t="shared" si="0"/>
        <v>0.25</v>
      </c>
      <c r="I4" s="14">
        <f t="shared" si="0"/>
        <v>0.48333333333333339</v>
      </c>
      <c r="K4" t="s">
        <v>28</v>
      </c>
      <c r="L4">
        <f>SUM(B4:B6)</f>
        <v>190</v>
      </c>
      <c r="M4">
        <f t="shared" ref="M4:O4" si="1">SUM(C4:C6)</f>
        <v>205</v>
      </c>
      <c r="N4">
        <f t="shared" si="1"/>
        <v>216</v>
      </c>
      <c r="O4">
        <f t="shared" si="1"/>
        <v>454</v>
      </c>
      <c r="P4" s="17">
        <f>O4/M4-1</f>
        <v>1.2146341463414636</v>
      </c>
      <c r="Q4" s="4" t="s">
        <v>32</v>
      </c>
    </row>
    <row r="5" spans="1:17" x14ac:dyDescent="0.25">
      <c r="A5" t="s">
        <v>12</v>
      </c>
      <c r="B5" s="6">
        <v>41</v>
      </c>
      <c r="C5" s="6">
        <v>54</v>
      </c>
      <c r="D5" s="6">
        <v>87</v>
      </c>
      <c r="E5" s="6">
        <v>145</v>
      </c>
      <c r="F5" s="2"/>
      <c r="G5" s="8">
        <f t="shared" si="0"/>
        <v>0.31707317073170738</v>
      </c>
      <c r="H5" s="8">
        <f t="shared" si="0"/>
        <v>0.61111111111111116</v>
      </c>
      <c r="I5" s="14">
        <f t="shared" si="0"/>
        <v>0.66666666666666674</v>
      </c>
      <c r="K5" t="s">
        <v>29</v>
      </c>
      <c r="L5">
        <f>SUM(B7:B9)</f>
        <v>404</v>
      </c>
      <c r="M5">
        <f t="shared" ref="M5:O5" si="2">SUM(C7:C9)</f>
        <v>509</v>
      </c>
      <c r="N5">
        <f t="shared" si="2"/>
        <v>466</v>
      </c>
      <c r="O5">
        <f t="shared" si="2"/>
        <v>760</v>
      </c>
      <c r="P5" s="17">
        <f>O5/N5-1</f>
        <v>0.63090128755364816</v>
      </c>
      <c r="Q5" s="4" t="s">
        <v>35</v>
      </c>
    </row>
    <row r="6" spans="1:17" x14ac:dyDescent="0.25">
      <c r="A6" t="s">
        <v>13</v>
      </c>
      <c r="B6" s="6">
        <v>95</v>
      </c>
      <c r="C6" s="6">
        <v>103</v>
      </c>
      <c r="D6" s="6">
        <v>69</v>
      </c>
      <c r="E6" s="6">
        <v>220</v>
      </c>
      <c r="F6" s="2"/>
      <c r="G6" s="8">
        <f t="shared" si="0"/>
        <v>8.4210526315789513E-2</v>
      </c>
      <c r="H6" s="8">
        <f t="shared" si="0"/>
        <v>-0.33009708737864074</v>
      </c>
      <c r="I6" s="14">
        <f t="shared" si="0"/>
        <v>2.1884057971014492</v>
      </c>
      <c r="K6" t="s">
        <v>30</v>
      </c>
      <c r="L6">
        <f>SUM(B10:B12)</f>
        <v>186</v>
      </c>
      <c r="M6">
        <f t="shared" ref="M6:N6" si="3">SUM(C10:C12)</f>
        <v>237</v>
      </c>
      <c r="N6">
        <f t="shared" si="3"/>
        <v>295</v>
      </c>
      <c r="O6">
        <f>SUM(E10:E12)</f>
        <v>340</v>
      </c>
    </row>
    <row r="7" spans="1:17" x14ac:dyDescent="0.25">
      <c r="A7" t="s">
        <v>14</v>
      </c>
      <c r="B7" s="6">
        <v>121</v>
      </c>
      <c r="C7" s="6">
        <v>188</v>
      </c>
      <c r="D7" s="6">
        <v>93</v>
      </c>
      <c r="E7" s="6">
        <v>252</v>
      </c>
      <c r="F7" s="2"/>
      <c r="G7" s="8">
        <f t="shared" si="0"/>
        <v>0.55371900826446274</v>
      </c>
      <c r="H7" s="8">
        <f t="shared" si="0"/>
        <v>-0.50531914893617014</v>
      </c>
      <c r="I7" s="14">
        <f t="shared" si="0"/>
        <v>1.7096774193548385</v>
      </c>
      <c r="K7" t="s">
        <v>31</v>
      </c>
      <c r="L7">
        <f>SUM(B13:B15)</f>
        <v>156</v>
      </c>
      <c r="M7">
        <f t="shared" ref="M7:N7" si="4">SUM(C13:C15)</f>
        <v>132</v>
      </c>
      <c r="N7">
        <f t="shared" si="4"/>
        <v>209</v>
      </c>
    </row>
    <row r="8" spans="1:17" x14ac:dyDescent="0.25">
      <c r="A8" t="s">
        <v>15</v>
      </c>
      <c r="B8" s="6">
        <v>119</v>
      </c>
      <c r="C8" s="6">
        <v>157</v>
      </c>
      <c r="D8" s="6">
        <v>149</v>
      </c>
      <c r="E8" s="6">
        <v>249</v>
      </c>
      <c r="G8" s="8">
        <f t="shared" ref="G8:G16" si="5">C8/B8-1</f>
        <v>0.31932773109243695</v>
      </c>
      <c r="H8" s="8">
        <f t="shared" ref="H8:H16" si="6">D8/C8-1</f>
        <v>-5.0955414012738842E-2</v>
      </c>
      <c r="I8" s="14">
        <f t="shared" si="0"/>
        <v>0.67114093959731536</v>
      </c>
      <c r="K8" s="1" t="s">
        <v>0</v>
      </c>
      <c r="L8" s="1">
        <f>SUM(L4:L7)</f>
        <v>936</v>
      </c>
      <c r="M8" s="1">
        <f>SUM(M4:M7)</f>
        <v>1083</v>
      </c>
      <c r="N8" s="1">
        <f>SUM(N4:N7)</f>
        <v>1186</v>
      </c>
      <c r="O8" s="1">
        <f>SUM(O4:O7)</f>
        <v>1554</v>
      </c>
    </row>
    <row r="9" spans="1:17" x14ac:dyDescent="0.25">
      <c r="A9" t="s">
        <v>16</v>
      </c>
      <c r="B9" s="6">
        <v>164</v>
      </c>
      <c r="C9" s="6">
        <v>164</v>
      </c>
      <c r="D9" s="6">
        <v>224</v>
      </c>
      <c r="E9" s="6">
        <v>259</v>
      </c>
      <c r="G9" s="8">
        <f t="shared" si="5"/>
        <v>0</v>
      </c>
      <c r="H9" s="8">
        <f t="shared" si="6"/>
        <v>0.36585365853658547</v>
      </c>
      <c r="I9" s="14">
        <f t="shared" si="0"/>
        <v>0.15625</v>
      </c>
    </row>
    <row r="10" spans="1:17" x14ac:dyDescent="0.25">
      <c r="A10" t="s">
        <v>17</v>
      </c>
      <c r="B10" s="6">
        <v>80</v>
      </c>
      <c r="C10" s="6">
        <v>114</v>
      </c>
      <c r="D10" s="6">
        <v>159</v>
      </c>
      <c r="E10" s="6">
        <v>190</v>
      </c>
      <c r="G10" s="8">
        <f t="shared" si="5"/>
        <v>0.42500000000000004</v>
      </c>
      <c r="H10" s="8">
        <f t="shared" si="6"/>
        <v>0.39473684210526305</v>
      </c>
      <c r="I10" s="8">
        <f t="shared" si="0"/>
        <v>0.19496855345911945</v>
      </c>
    </row>
    <row r="11" spans="1:17" x14ac:dyDescent="0.25">
      <c r="A11" t="s">
        <v>18</v>
      </c>
      <c r="B11" s="6">
        <v>64</v>
      </c>
      <c r="C11" s="6">
        <v>99</v>
      </c>
      <c r="D11" s="6">
        <v>89</v>
      </c>
      <c r="E11" s="6">
        <v>150</v>
      </c>
      <c r="G11" s="8">
        <f t="shared" si="5"/>
        <v>0.546875</v>
      </c>
      <c r="H11" s="8">
        <f t="shared" si="6"/>
        <v>-0.10101010101010099</v>
      </c>
      <c r="I11" s="8">
        <f t="shared" si="0"/>
        <v>0.68539325842696619</v>
      </c>
    </row>
    <row r="12" spans="1:17" x14ac:dyDescent="0.25">
      <c r="A12" t="s">
        <v>19</v>
      </c>
      <c r="B12" s="6">
        <v>42</v>
      </c>
      <c r="C12" s="6">
        <v>24</v>
      </c>
      <c r="D12" s="6">
        <v>47</v>
      </c>
      <c r="E12" s="6"/>
      <c r="G12" s="8">
        <f t="shared" si="5"/>
        <v>-0.4285714285714286</v>
      </c>
      <c r="H12" s="8">
        <f t="shared" si="6"/>
        <v>0.95833333333333326</v>
      </c>
      <c r="I12" s="8"/>
    </row>
    <row r="13" spans="1:17" x14ac:dyDescent="0.25">
      <c r="A13" t="s">
        <v>20</v>
      </c>
      <c r="B13" s="6">
        <v>42</v>
      </c>
      <c r="C13" s="6">
        <v>43</v>
      </c>
      <c r="D13" s="6">
        <v>68</v>
      </c>
      <c r="E13" s="6"/>
      <c r="G13" s="8">
        <f t="shared" si="5"/>
        <v>2.3809523809523725E-2</v>
      </c>
      <c r="H13" s="8">
        <f t="shared" si="6"/>
        <v>0.58139534883720922</v>
      </c>
      <c r="I13" s="8"/>
    </row>
    <row r="14" spans="1:17" x14ac:dyDescent="0.25">
      <c r="A14" t="s">
        <v>21</v>
      </c>
      <c r="B14" s="6">
        <v>30</v>
      </c>
      <c r="C14" s="6">
        <v>32</v>
      </c>
      <c r="D14" s="6">
        <v>69</v>
      </c>
      <c r="E14" s="6"/>
      <c r="G14" s="8">
        <f t="shared" si="5"/>
        <v>6.6666666666666652E-2</v>
      </c>
      <c r="H14" s="8">
        <f t="shared" si="6"/>
        <v>1.15625</v>
      </c>
      <c r="I14" s="8"/>
    </row>
    <row r="15" spans="1:17" x14ac:dyDescent="0.25">
      <c r="A15" t="s">
        <v>22</v>
      </c>
      <c r="B15" s="6">
        <v>84</v>
      </c>
      <c r="C15" s="6">
        <v>57</v>
      </c>
      <c r="D15" s="6">
        <v>72</v>
      </c>
      <c r="E15" s="6"/>
      <c r="G15" s="8">
        <f t="shared" si="5"/>
        <v>-0.3214285714285714</v>
      </c>
      <c r="H15" s="8">
        <f t="shared" si="6"/>
        <v>0.26315789473684204</v>
      </c>
      <c r="I15" s="8"/>
    </row>
    <row r="16" spans="1:17" x14ac:dyDescent="0.25">
      <c r="A16" s="1" t="s">
        <v>0</v>
      </c>
      <c r="B16" s="5">
        <f>SUM(B4:B15)</f>
        <v>936</v>
      </c>
      <c r="C16" s="5">
        <f>SUM(C4:C15)</f>
        <v>1083</v>
      </c>
      <c r="D16" s="5">
        <f>SUM(D4:D15)</f>
        <v>1186</v>
      </c>
      <c r="E16" s="5">
        <f>SUM(E4:E15)</f>
        <v>1554</v>
      </c>
      <c r="G16" s="9">
        <f t="shared" si="5"/>
        <v>0.15705128205128216</v>
      </c>
      <c r="H16" s="9">
        <f t="shared" si="6"/>
        <v>9.5106186518928881E-2</v>
      </c>
      <c r="I16" s="9">
        <f>SUM(E4:E8)/SUM(D4:D8) -1</f>
        <v>1.0851528384279474</v>
      </c>
      <c r="J16" s="4" t="s">
        <v>25</v>
      </c>
    </row>
    <row r="18" spans="1:20" x14ac:dyDescent="0.25">
      <c r="L18" s="24" t="s">
        <v>26</v>
      </c>
      <c r="M18" s="24"/>
      <c r="N18" s="24"/>
      <c r="O18" s="24"/>
      <c r="P18" s="24"/>
      <c r="Q18" s="24"/>
      <c r="R18" s="24"/>
      <c r="S18" s="24"/>
      <c r="T18" s="24"/>
    </row>
    <row r="19" spans="1:20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Q19" s="5">
        <v>2018</v>
      </c>
      <c r="R19" s="5">
        <v>2019</v>
      </c>
      <c r="S19" s="5">
        <v>2020</v>
      </c>
      <c r="T19" s="5">
        <v>2021</v>
      </c>
    </row>
    <row r="20" spans="1:20" x14ac:dyDescent="0.25">
      <c r="B20" s="10" t="s">
        <v>8</v>
      </c>
      <c r="C20" s="10" t="s">
        <v>8</v>
      </c>
      <c r="D20" s="10" t="s">
        <v>8</v>
      </c>
      <c r="E20" s="10" t="s">
        <v>8</v>
      </c>
      <c r="G20" s="23" t="s">
        <v>10</v>
      </c>
      <c r="H20" s="23"/>
      <c r="I20" s="23"/>
      <c r="J20" s="23"/>
      <c r="L20" s="10" t="s">
        <v>8</v>
      </c>
      <c r="M20" s="10" t="s">
        <v>8</v>
      </c>
      <c r="N20" s="10" t="s">
        <v>8</v>
      </c>
      <c r="O20" s="10" t="s">
        <v>8</v>
      </c>
      <c r="Q20" s="23" t="s">
        <v>10</v>
      </c>
      <c r="R20" s="23"/>
      <c r="S20" s="23"/>
      <c r="T20" s="23"/>
    </row>
    <row r="21" spans="1:20" x14ac:dyDescent="0.25">
      <c r="A21" s="4" t="s">
        <v>6</v>
      </c>
      <c r="B21" s="6">
        <v>85</v>
      </c>
      <c r="C21" s="6">
        <v>120</v>
      </c>
      <c r="D21" s="6">
        <v>119</v>
      </c>
      <c r="E21" s="6">
        <v>201</v>
      </c>
      <c r="G21" s="8">
        <f t="shared" ref="G21:G26" si="7">B21/$B$27</f>
        <v>9.0811965811965809E-2</v>
      </c>
      <c r="H21" s="8">
        <f t="shared" ref="H21:H26" si="8">C21/$C$27</f>
        <v>0.11080332409972299</v>
      </c>
      <c r="I21" s="8">
        <f t="shared" ref="I21:I26" si="9">D21/$D$27</f>
        <v>0.10033726812816189</v>
      </c>
      <c r="J21" s="8">
        <f t="shared" ref="J21:J26" si="10">E21/$E$27</f>
        <v>0.14316239316239315</v>
      </c>
      <c r="L21" s="6"/>
      <c r="M21" s="6"/>
      <c r="N21" s="6"/>
      <c r="O21" s="6"/>
      <c r="Q21" s="6"/>
      <c r="R21" s="6"/>
      <c r="S21" s="6"/>
      <c r="T21" s="6"/>
    </row>
    <row r="22" spans="1:20" x14ac:dyDescent="0.25">
      <c r="A22" t="s">
        <v>4</v>
      </c>
      <c r="B22" s="6">
        <v>135</v>
      </c>
      <c r="C22" s="6">
        <v>132</v>
      </c>
      <c r="D22" s="6">
        <v>127</v>
      </c>
      <c r="E22" s="6">
        <v>145</v>
      </c>
      <c r="G22" s="8">
        <f t="shared" si="7"/>
        <v>0.14423076923076922</v>
      </c>
      <c r="H22" s="8">
        <f t="shared" si="8"/>
        <v>0.12188365650969529</v>
      </c>
      <c r="I22" s="8">
        <f t="shared" si="9"/>
        <v>0.10708263069139966</v>
      </c>
      <c r="J22" s="8">
        <f t="shared" si="10"/>
        <v>0.10327635327635327</v>
      </c>
      <c r="L22" s="6">
        <f xml:space="preserve"> ROUNDUP(B22+2*B21/3,0)</f>
        <v>192</v>
      </c>
      <c r="M22" s="6">
        <f xml:space="preserve"> ROUNDUP(C22+2*C21/3,0)</f>
        <v>212</v>
      </c>
      <c r="N22" s="6">
        <f xml:space="preserve"> ROUNDUP(D22+2*D21/3,0)</f>
        <v>207</v>
      </c>
      <c r="O22" s="6">
        <f xml:space="preserve"> ROUNDUP(E22+2*E21/3,0)</f>
        <v>279</v>
      </c>
      <c r="Q22" s="8">
        <f xml:space="preserve"> L22/L$27</f>
        <v>0.20512820512820512</v>
      </c>
      <c r="R22" s="8">
        <f t="shared" ref="R22:R26" si="11" xml:space="preserve"> M22/M$27</f>
        <v>0.19575253924284394</v>
      </c>
      <c r="S22" s="8">
        <f t="shared" ref="S22:S26" si="12" xml:space="preserve"> N22/N$27</f>
        <v>0.17453625632377739</v>
      </c>
      <c r="T22" s="14">
        <f t="shared" ref="T22:T26" si="13" xml:space="preserve"> O22/O$27</f>
        <v>0.19871794871794871</v>
      </c>
    </row>
    <row r="23" spans="1:20" x14ac:dyDescent="0.25">
      <c r="A23" t="s">
        <v>5</v>
      </c>
      <c r="B23" s="6">
        <v>61</v>
      </c>
      <c r="C23" s="6">
        <v>65</v>
      </c>
      <c r="D23" s="6">
        <v>53</v>
      </c>
      <c r="E23" s="6">
        <v>73</v>
      </c>
      <c r="G23" s="8">
        <f t="shared" si="7"/>
        <v>6.5170940170940175E-2</v>
      </c>
      <c r="H23" s="8">
        <f t="shared" si="8"/>
        <v>6.001846722068329E-2</v>
      </c>
      <c r="I23" s="8">
        <f t="shared" si="9"/>
        <v>4.4688026981450253E-2</v>
      </c>
      <c r="J23" s="8">
        <f t="shared" si="10"/>
        <v>5.1994301994301995E-2</v>
      </c>
      <c r="L23" s="6">
        <v>61</v>
      </c>
      <c r="M23" s="6">
        <v>65</v>
      </c>
      <c r="N23" s="6">
        <v>53</v>
      </c>
      <c r="O23" s="6">
        <f>E23</f>
        <v>73</v>
      </c>
      <c r="Q23" s="8">
        <f t="shared" ref="Q23:Q26" si="14" xml:space="preserve"> L23/L$27</f>
        <v>6.5170940170940175E-2</v>
      </c>
      <c r="R23" s="8">
        <f t="shared" si="11"/>
        <v>6.001846722068329E-2</v>
      </c>
      <c r="S23" s="8">
        <f t="shared" si="12"/>
        <v>4.4688026981450253E-2</v>
      </c>
      <c r="T23" s="14">
        <f t="shared" si="13"/>
        <v>5.1994301994301995E-2</v>
      </c>
    </row>
    <row r="24" spans="1:20" x14ac:dyDescent="0.25">
      <c r="A24" t="s">
        <v>3</v>
      </c>
      <c r="B24" s="6">
        <v>186</v>
      </c>
      <c r="C24" s="6">
        <v>209</v>
      </c>
      <c r="D24" s="6">
        <v>199</v>
      </c>
      <c r="E24" s="6">
        <v>212</v>
      </c>
      <c r="G24" s="8">
        <f t="shared" si="7"/>
        <v>0.19871794871794871</v>
      </c>
      <c r="H24" s="8">
        <f t="shared" si="8"/>
        <v>0.19298245614035087</v>
      </c>
      <c r="I24" s="8">
        <f t="shared" si="9"/>
        <v>0.16779089376053963</v>
      </c>
      <c r="J24" s="8">
        <f t="shared" si="10"/>
        <v>0.150997150997151</v>
      </c>
      <c r="L24" s="6">
        <v>186</v>
      </c>
      <c r="M24" s="6">
        <v>209</v>
      </c>
      <c r="N24" s="6">
        <v>199</v>
      </c>
      <c r="O24" s="6">
        <f>E24</f>
        <v>212</v>
      </c>
      <c r="Q24" s="8">
        <f t="shared" si="14"/>
        <v>0.19871794871794871</v>
      </c>
      <c r="R24" s="8">
        <f t="shared" si="11"/>
        <v>0.19298245614035087</v>
      </c>
      <c r="S24" s="8">
        <f t="shared" si="12"/>
        <v>0.16779089376053963</v>
      </c>
      <c r="T24" s="14">
        <f t="shared" si="13"/>
        <v>0.150997150997151</v>
      </c>
    </row>
    <row r="25" spans="1:20" x14ac:dyDescent="0.25">
      <c r="A25" t="s">
        <v>2</v>
      </c>
      <c r="B25" s="6">
        <v>351</v>
      </c>
      <c r="C25" s="6">
        <v>374</v>
      </c>
      <c r="D25" s="6">
        <v>485</v>
      </c>
      <c r="E25" s="6">
        <v>552</v>
      </c>
      <c r="G25" s="8">
        <f t="shared" si="7"/>
        <v>0.375</v>
      </c>
      <c r="H25" s="8">
        <f t="shared" si="8"/>
        <v>0.34533702677746997</v>
      </c>
      <c r="I25" s="8">
        <f t="shared" si="9"/>
        <v>0.40893760539629004</v>
      </c>
      <c r="J25" s="8">
        <f t="shared" si="10"/>
        <v>0.39316239316239315</v>
      </c>
      <c r="L25" s="6">
        <f>B25+B22+B21-L22</f>
        <v>379</v>
      </c>
      <c r="M25" s="6">
        <f>C25+C22+C21-M22</f>
        <v>414</v>
      </c>
      <c r="N25" s="6">
        <f>D25+D22+D21-N22</f>
        <v>524</v>
      </c>
      <c r="O25" s="6">
        <f>E25+E22+E21-O22</f>
        <v>619</v>
      </c>
      <c r="Q25" s="8">
        <f t="shared" si="14"/>
        <v>0.40491452991452992</v>
      </c>
      <c r="R25" s="8">
        <f t="shared" si="11"/>
        <v>0.38227146814404434</v>
      </c>
      <c r="S25" s="8">
        <f t="shared" si="12"/>
        <v>0.44182124789207422</v>
      </c>
      <c r="T25" s="14">
        <f t="shared" si="13"/>
        <v>0.44088319088319089</v>
      </c>
    </row>
    <row r="26" spans="1:20" x14ac:dyDescent="0.25">
      <c r="A26" t="s">
        <v>1</v>
      </c>
      <c r="B26" s="6">
        <v>118</v>
      </c>
      <c r="C26" s="6">
        <v>183</v>
      </c>
      <c r="D26" s="6">
        <v>203</v>
      </c>
      <c r="E26" s="6">
        <v>221</v>
      </c>
      <c r="G26" s="8">
        <f t="shared" si="7"/>
        <v>0.12606837606837606</v>
      </c>
      <c r="H26" s="8">
        <f t="shared" si="8"/>
        <v>0.16897506925207756</v>
      </c>
      <c r="I26" s="8">
        <f t="shared" si="9"/>
        <v>0.17116357504215851</v>
      </c>
      <c r="J26" s="8">
        <f t="shared" si="10"/>
        <v>0.15740740740740741</v>
      </c>
      <c r="L26" s="6">
        <v>118</v>
      </c>
      <c r="M26" s="6">
        <v>183</v>
      </c>
      <c r="N26" s="6">
        <v>203</v>
      </c>
      <c r="O26" s="6">
        <f>E26</f>
        <v>221</v>
      </c>
      <c r="Q26" s="8">
        <f t="shared" si="14"/>
        <v>0.12606837606837606</v>
      </c>
      <c r="R26" s="8">
        <f t="shared" si="11"/>
        <v>0.16897506925207756</v>
      </c>
      <c r="S26" s="8">
        <f t="shared" si="12"/>
        <v>0.17116357504215851</v>
      </c>
      <c r="T26" s="14">
        <f t="shared" si="13"/>
        <v>0.15740740740740741</v>
      </c>
    </row>
    <row r="27" spans="1:20" x14ac:dyDescent="0.25">
      <c r="A27" s="1" t="s">
        <v>0</v>
      </c>
      <c r="B27" s="5">
        <f>SUM(B21:B26)</f>
        <v>936</v>
      </c>
      <c r="C27" s="5">
        <f>SUM(C21:C26)</f>
        <v>1083</v>
      </c>
      <c r="D27" s="5">
        <f>SUM(D21:D26)</f>
        <v>1186</v>
      </c>
      <c r="E27" s="5">
        <f>SUM(E21:E26)</f>
        <v>1404</v>
      </c>
      <c r="F27" s="1"/>
      <c r="G27" s="9"/>
      <c r="H27" s="9"/>
      <c r="I27" s="9"/>
      <c r="J27" s="9"/>
      <c r="K27" s="1"/>
      <c r="L27" s="5">
        <f>SUM(L22:L26)</f>
        <v>936</v>
      </c>
      <c r="M27" s="5">
        <f>SUM(M22:M26)</f>
        <v>1083</v>
      </c>
      <c r="N27" s="5">
        <f>SUM(N22:N26)</f>
        <v>1186</v>
      </c>
      <c r="O27" s="5">
        <f>SUM(O22:O26)</f>
        <v>1404</v>
      </c>
      <c r="P27" s="1"/>
      <c r="Q27" s="3"/>
      <c r="R27" s="3"/>
      <c r="S27" s="3"/>
      <c r="T27" s="3"/>
    </row>
    <row r="28" spans="1:20" x14ac:dyDescent="0.25">
      <c r="A28" s="1"/>
      <c r="B28" s="5"/>
      <c r="C28" s="5"/>
      <c r="D28" s="5"/>
      <c r="E28" s="5"/>
      <c r="F28" s="1"/>
      <c r="G28" s="9"/>
      <c r="H28" s="9"/>
      <c r="I28" s="9"/>
      <c r="J28" s="9"/>
      <c r="K28" s="1"/>
      <c r="L28" s="5"/>
      <c r="M28" s="5"/>
      <c r="N28" s="5"/>
      <c r="O28" s="5"/>
      <c r="P28" s="1"/>
      <c r="Q28" s="3"/>
      <c r="R28" s="3"/>
      <c r="S28" s="3"/>
      <c r="T28" s="3"/>
    </row>
    <row r="29" spans="1:20" ht="23.25" x14ac:dyDescent="0.35">
      <c r="A29" s="13" t="s">
        <v>33</v>
      </c>
    </row>
    <row r="30" spans="1:20" x14ac:dyDescent="0.25">
      <c r="A30" s="1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 t="s">
        <v>7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</row>
    <row r="31" spans="1:20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3" t="s">
        <v>9</v>
      </c>
      <c r="H31" s="23"/>
      <c r="I31" s="23"/>
    </row>
    <row r="32" spans="1:20" x14ac:dyDescent="0.25">
      <c r="A32" t="s">
        <v>11</v>
      </c>
      <c r="B32">
        <v>5</v>
      </c>
      <c r="C32">
        <v>18</v>
      </c>
      <c r="D32">
        <v>15</v>
      </c>
      <c r="E32">
        <v>19</v>
      </c>
      <c r="G32" s="8">
        <f t="shared" ref="G32:I39" si="15">C32/B32-1</f>
        <v>2.6</v>
      </c>
      <c r="H32" s="8">
        <f t="shared" si="15"/>
        <v>-0.16666666666666663</v>
      </c>
      <c r="I32" s="14">
        <f t="shared" si="15"/>
        <v>0.26666666666666661</v>
      </c>
      <c r="K32" t="s">
        <v>28</v>
      </c>
      <c r="L32">
        <f>SUM(B32:B34)</f>
        <v>47</v>
      </c>
      <c r="M32">
        <f t="shared" ref="M32" si="16">SUM(C32:C34)</f>
        <v>69</v>
      </c>
      <c r="N32">
        <f t="shared" ref="N32" si="17">SUM(D32:D34)</f>
        <v>68</v>
      </c>
      <c r="O32">
        <f t="shared" ref="O32" si="18">SUM(E32:E34)</f>
        <v>119</v>
      </c>
      <c r="P32" s="17">
        <f>O32/N32-1</f>
        <v>0.75</v>
      </c>
      <c r="Q32" s="4" t="s">
        <v>32</v>
      </c>
    </row>
    <row r="33" spans="1:17" x14ac:dyDescent="0.25">
      <c r="A33" t="s">
        <v>12</v>
      </c>
      <c r="B33">
        <v>14</v>
      </c>
      <c r="C33">
        <v>22</v>
      </c>
      <c r="D33">
        <v>31</v>
      </c>
      <c r="E33">
        <v>35</v>
      </c>
      <c r="G33" s="8">
        <f t="shared" si="15"/>
        <v>0.5714285714285714</v>
      </c>
      <c r="H33" s="8">
        <f t="shared" si="15"/>
        <v>0.40909090909090917</v>
      </c>
      <c r="I33" s="14">
        <f t="shared" si="15"/>
        <v>0.12903225806451624</v>
      </c>
      <c r="K33" t="s">
        <v>29</v>
      </c>
      <c r="L33">
        <f>SUM(B35:B37)</f>
        <v>148</v>
      </c>
      <c r="M33">
        <f t="shared" ref="M33" si="19">SUM(C35:C37)</f>
        <v>173</v>
      </c>
      <c r="N33">
        <f t="shared" ref="N33" si="20">SUM(D35:D37)</f>
        <v>160</v>
      </c>
      <c r="O33">
        <f>SUM(E35:E37)</f>
        <v>298</v>
      </c>
      <c r="P33" s="17">
        <f>O33/N33-1</f>
        <v>0.86250000000000004</v>
      </c>
      <c r="Q33" s="4" t="s">
        <v>35</v>
      </c>
    </row>
    <row r="34" spans="1:17" x14ac:dyDescent="0.25">
      <c r="A34" t="s">
        <v>13</v>
      </c>
      <c r="B34">
        <v>28</v>
      </c>
      <c r="C34">
        <v>29</v>
      </c>
      <c r="D34">
        <v>22</v>
      </c>
      <c r="E34">
        <v>65</v>
      </c>
      <c r="G34" s="8">
        <f t="shared" si="15"/>
        <v>3.5714285714285809E-2</v>
      </c>
      <c r="H34" s="8">
        <f t="shared" si="15"/>
        <v>-0.24137931034482762</v>
      </c>
      <c r="I34" s="14">
        <f t="shared" si="15"/>
        <v>1.9545454545454546</v>
      </c>
      <c r="K34" t="s">
        <v>30</v>
      </c>
      <c r="L34">
        <f>SUM(B38:B40)</f>
        <v>65</v>
      </c>
      <c r="M34">
        <f t="shared" ref="M34" si="21">SUM(C38:C40)</f>
        <v>83</v>
      </c>
      <c r="N34">
        <f t="shared" ref="N34" si="22">SUM(D38:D40)</f>
        <v>127</v>
      </c>
      <c r="O34">
        <f>SUM(E38:E40)</f>
        <v>109</v>
      </c>
    </row>
    <row r="35" spans="1:17" x14ac:dyDescent="0.25">
      <c r="A35" t="s">
        <v>14</v>
      </c>
      <c r="B35">
        <v>39</v>
      </c>
      <c r="C35">
        <v>59</v>
      </c>
      <c r="D35">
        <v>37</v>
      </c>
      <c r="E35">
        <v>79</v>
      </c>
      <c r="G35" s="8">
        <f t="shared" si="15"/>
        <v>0.51282051282051277</v>
      </c>
      <c r="H35" s="8">
        <f t="shared" si="15"/>
        <v>-0.3728813559322034</v>
      </c>
      <c r="I35" s="14">
        <f t="shared" si="15"/>
        <v>1.1351351351351351</v>
      </c>
      <c r="K35" t="s">
        <v>31</v>
      </c>
      <c r="L35">
        <f>SUM(B41:B43)</f>
        <v>45</v>
      </c>
      <c r="M35">
        <f t="shared" ref="M35" si="23">SUM(C41:C43)</f>
        <v>42</v>
      </c>
      <c r="N35">
        <f t="shared" ref="N35" si="24">SUM(D41:D43)</f>
        <v>72</v>
      </c>
    </row>
    <row r="36" spans="1:17" x14ac:dyDescent="0.25">
      <c r="A36" t="s">
        <v>15</v>
      </c>
      <c r="B36">
        <v>44</v>
      </c>
      <c r="C36">
        <v>47</v>
      </c>
      <c r="D36">
        <v>50</v>
      </c>
      <c r="E36">
        <v>92</v>
      </c>
      <c r="G36" s="8">
        <f t="shared" ref="G36:G44" si="25">C36/B36-1</f>
        <v>6.8181818181818121E-2</v>
      </c>
      <c r="H36" s="8">
        <f t="shared" ref="H36:H44" si="26">D36/C36-1</f>
        <v>6.3829787234042534E-2</v>
      </c>
      <c r="I36" s="14">
        <f t="shared" si="15"/>
        <v>0.84000000000000008</v>
      </c>
      <c r="K36" s="1" t="s">
        <v>0</v>
      </c>
      <c r="L36" s="1">
        <f>SUM(L32:L35)</f>
        <v>305</v>
      </c>
      <c r="M36" s="1">
        <f>SUM(M32:M35)</f>
        <v>367</v>
      </c>
      <c r="N36" s="1">
        <f>SUM(N32:N35)</f>
        <v>427</v>
      </c>
      <c r="O36" s="1">
        <f>SUM(O32:O35)</f>
        <v>526</v>
      </c>
    </row>
    <row r="37" spans="1:17" x14ac:dyDescent="0.25">
      <c r="A37" t="s">
        <v>16</v>
      </c>
      <c r="B37">
        <v>65</v>
      </c>
      <c r="C37">
        <v>67</v>
      </c>
      <c r="D37">
        <v>73</v>
      </c>
      <c r="E37">
        <v>127</v>
      </c>
      <c r="G37" s="8">
        <f t="shared" si="25"/>
        <v>3.076923076923066E-2</v>
      </c>
      <c r="H37" s="8">
        <f t="shared" si="26"/>
        <v>8.9552238805970186E-2</v>
      </c>
      <c r="I37" s="14">
        <f t="shared" si="15"/>
        <v>0.73972602739726034</v>
      </c>
    </row>
    <row r="38" spans="1:17" x14ac:dyDescent="0.25">
      <c r="A38" t="s">
        <v>17</v>
      </c>
      <c r="B38">
        <v>26</v>
      </c>
      <c r="C38">
        <v>38</v>
      </c>
      <c r="D38">
        <v>71</v>
      </c>
      <c r="E38">
        <v>66</v>
      </c>
      <c r="G38" s="8">
        <f t="shared" si="25"/>
        <v>0.46153846153846145</v>
      </c>
      <c r="H38" s="8">
        <f t="shared" si="26"/>
        <v>0.86842105263157898</v>
      </c>
      <c r="I38" s="8">
        <f t="shared" si="15"/>
        <v>-7.0422535211267623E-2</v>
      </c>
    </row>
    <row r="39" spans="1:17" x14ac:dyDescent="0.25">
      <c r="A39" t="s">
        <v>18</v>
      </c>
      <c r="B39">
        <v>23</v>
      </c>
      <c r="C39">
        <v>30</v>
      </c>
      <c r="D39">
        <v>38</v>
      </c>
      <c r="E39">
        <v>43</v>
      </c>
      <c r="G39" s="8">
        <f t="shared" si="25"/>
        <v>0.30434782608695654</v>
      </c>
      <c r="H39" s="8">
        <f t="shared" si="26"/>
        <v>0.26666666666666661</v>
      </c>
      <c r="I39" s="8">
        <f t="shared" si="15"/>
        <v>0.13157894736842102</v>
      </c>
    </row>
    <row r="40" spans="1:17" x14ac:dyDescent="0.25">
      <c r="A40" t="s">
        <v>19</v>
      </c>
      <c r="B40">
        <v>16</v>
      </c>
      <c r="C40">
        <v>15</v>
      </c>
      <c r="D40">
        <v>18</v>
      </c>
      <c r="G40" s="8">
        <f t="shared" si="25"/>
        <v>-6.25E-2</v>
      </c>
      <c r="H40" s="8">
        <f t="shared" si="26"/>
        <v>0.19999999999999996</v>
      </c>
      <c r="I40" s="8"/>
    </row>
    <row r="41" spans="1:17" x14ac:dyDescent="0.25">
      <c r="A41" t="s">
        <v>20</v>
      </c>
      <c r="B41">
        <v>19</v>
      </c>
      <c r="C41">
        <v>16</v>
      </c>
      <c r="D41">
        <v>16</v>
      </c>
      <c r="G41" s="8">
        <f t="shared" si="25"/>
        <v>-0.15789473684210531</v>
      </c>
      <c r="H41" s="8">
        <f t="shared" si="26"/>
        <v>0</v>
      </c>
      <c r="I41" s="8"/>
    </row>
    <row r="42" spans="1:17" x14ac:dyDescent="0.25">
      <c r="A42" t="s">
        <v>21</v>
      </c>
      <c r="B42">
        <v>17</v>
      </c>
      <c r="C42">
        <v>13</v>
      </c>
      <c r="D42">
        <v>33</v>
      </c>
      <c r="G42" s="8">
        <f t="shared" si="25"/>
        <v>-0.23529411764705888</v>
      </c>
      <c r="H42" s="8">
        <f t="shared" si="26"/>
        <v>1.5384615384615383</v>
      </c>
      <c r="I42" s="8"/>
    </row>
    <row r="43" spans="1:17" x14ac:dyDescent="0.25">
      <c r="A43" t="s">
        <v>22</v>
      </c>
      <c r="B43">
        <v>9</v>
      </c>
      <c r="C43">
        <v>13</v>
      </c>
      <c r="D43">
        <v>23</v>
      </c>
      <c r="G43" s="8">
        <f t="shared" si="25"/>
        <v>0.44444444444444442</v>
      </c>
      <c r="H43" s="8">
        <f t="shared" si="26"/>
        <v>0.76923076923076916</v>
      </c>
      <c r="I43" s="8"/>
    </row>
    <row r="44" spans="1:17" x14ac:dyDescent="0.25">
      <c r="A44" s="1" t="s">
        <v>0</v>
      </c>
      <c r="B44" s="1">
        <f>SUM(B32:B43)</f>
        <v>305</v>
      </c>
      <c r="C44" s="1">
        <f>SUM(C32:C43)</f>
        <v>367</v>
      </c>
      <c r="D44" s="1">
        <f>SUM(D32:D43)</f>
        <v>427</v>
      </c>
      <c r="E44" s="1">
        <f>SUM(E32:E43)</f>
        <v>526</v>
      </c>
      <c r="G44" s="9">
        <f t="shared" si="25"/>
        <v>0.20327868852459008</v>
      </c>
      <c r="H44" s="9">
        <f t="shared" si="26"/>
        <v>0.1634877384196185</v>
      </c>
      <c r="I44" s="9">
        <f>SUM(E32:E36)/SUM(D32:D36) -1</f>
        <v>0.87096774193548376</v>
      </c>
    </row>
  </sheetData>
  <mergeCells count="5">
    <mergeCell ref="G31:I31"/>
    <mergeCell ref="L18:T18"/>
    <mergeCell ref="G3:I3"/>
    <mergeCell ref="G20:J20"/>
    <mergeCell ref="Q20:T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C7E3-F679-47D4-AC87-3F9F50779627}">
  <dimension ref="A1:AA73"/>
  <sheetViews>
    <sheetView tabSelected="1" workbookViewId="0">
      <selection activeCell="T23" sqref="T23"/>
    </sheetView>
  </sheetViews>
  <sheetFormatPr defaultRowHeight="15" x14ac:dyDescent="0.25"/>
  <cols>
    <col min="1" max="1" width="33" customWidth="1"/>
    <col min="2" max="2" width="10.85546875" style="6" customWidth="1"/>
    <col min="3" max="5" width="9.140625" style="6"/>
    <col min="6" max="6" width="12" style="6" customWidth="1"/>
    <col min="7" max="7" width="15" style="6" customWidth="1"/>
    <col min="8" max="8" width="15.28515625" style="6" customWidth="1"/>
    <col min="9" max="9" width="15" style="6" customWidth="1"/>
    <col min="10" max="10" width="9.140625" style="6"/>
    <col min="11" max="11" width="14.140625" style="6" customWidth="1"/>
    <col min="12" max="20" width="9.140625" style="6"/>
    <col min="23" max="23" width="15.140625" customWidth="1"/>
  </cols>
  <sheetData>
    <row r="1" spans="1:27" ht="23.25" x14ac:dyDescent="0.35">
      <c r="A1" s="13" t="s">
        <v>23</v>
      </c>
    </row>
    <row r="2" spans="1:2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5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  <c r="P2"/>
      <c r="Q2"/>
      <c r="W2" s="1" t="s">
        <v>34</v>
      </c>
      <c r="X2" s="5">
        <v>2018</v>
      </c>
      <c r="Y2" s="5">
        <v>2019</v>
      </c>
      <c r="Z2" s="5">
        <v>2020</v>
      </c>
      <c r="AA2" s="5">
        <v>2021</v>
      </c>
    </row>
    <row r="3" spans="1:27" x14ac:dyDescent="0.25">
      <c r="A3" s="1"/>
      <c r="B3" s="5" t="s">
        <v>8</v>
      </c>
      <c r="C3" s="5" t="s">
        <v>8</v>
      </c>
      <c r="D3" s="5" t="s">
        <v>8</v>
      </c>
      <c r="E3" s="5" t="s">
        <v>8</v>
      </c>
      <c r="F3" s="5"/>
      <c r="G3" s="26" t="s">
        <v>9</v>
      </c>
      <c r="H3" s="26"/>
      <c r="I3" s="26"/>
      <c r="K3"/>
      <c r="L3"/>
      <c r="M3"/>
      <c r="N3"/>
      <c r="O3"/>
      <c r="P3"/>
      <c r="Q3"/>
      <c r="W3" s="1"/>
      <c r="X3" s="5" t="s">
        <v>8</v>
      </c>
      <c r="Y3" s="5" t="s">
        <v>8</v>
      </c>
      <c r="Z3" s="5" t="s">
        <v>8</v>
      </c>
      <c r="AA3" s="5" t="s">
        <v>8</v>
      </c>
    </row>
    <row r="4" spans="1:27" x14ac:dyDescent="0.25">
      <c r="A4" t="s">
        <v>11</v>
      </c>
      <c r="B4" s="6">
        <v>57</v>
      </c>
      <c r="C4" s="6">
        <v>54</v>
      </c>
      <c r="D4" s="6">
        <v>68</v>
      </c>
      <c r="E4" s="15">
        <v>92</v>
      </c>
      <c r="F4" s="8"/>
      <c r="G4" s="8">
        <f t="shared" ref="G4:I11" si="0">C4/B4-1</f>
        <v>-5.2631578947368474E-2</v>
      </c>
      <c r="H4" s="8">
        <f t="shared" si="0"/>
        <v>0.2592592592592593</v>
      </c>
      <c r="I4" s="14">
        <f t="shared" si="0"/>
        <v>0.35294117647058831</v>
      </c>
      <c r="K4" t="s">
        <v>28</v>
      </c>
      <c r="L4">
        <f>SUM(B4:B6)</f>
        <v>208</v>
      </c>
      <c r="M4">
        <f t="shared" ref="M4:O4" si="1">SUM(C4:C6)</f>
        <v>221</v>
      </c>
      <c r="N4">
        <f t="shared" si="1"/>
        <v>232</v>
      </c>
      <c r="O4">
        <f t="shared" si="1"/>
        <v>470</v>
      </c>
      <c r="P4" s="17">
        <f>O4/M4-1</f>
        <v>1.1266968325791855</v>
      </c>
      <c r="Q4" s="4" t="s">
        <v>32</v>
      </c>
      <c r="W4" t="s">
        <v>11</v>
      </c>
      <c r="X4" s="6">
        <f>B4</f>
        <v>57</v>
      </c>
      <c r="Y4" s="6">
        <f>C4</f>
        <v>54</v>
      </c>
      <c r="Z4" s="6">
        <f>D4</f>
        <v>68</v>
      </c>
      <c r="AA4" s="6">
        <f>E4</f>
        <v>92</v>
      </c>
    </row>
    <row r="5" spans="1:27" x14ac:dyDescent="0.25">
      <c r="A5" t="s">
        <v>12</v>
      </c>
      <c r="B5" s="6">
        <v>49</v>
      </c>
      <c r="C5" s="6">
        <v>59</v>
      </c>
      <c r="D5" s="6">
        <v>92</v>
      </c>
      <c r="E5" s="15">
        <v>149</v>
      </c>
      <c r="F5" s="8"/>
      <c r="G5" s="8">
        <f t="shared" si="0"/>
        <v>0.20408163265306123</v>
      </c>
      <c r="H5" s="8">
        <f t="shared" si="0"/>
        <v>0.55932203389830515</v>
      </c>
      <c r="I5" s="14">
        <f t="shared" si="0"/>
        <v>0.61956521739130443</v>
      </c>
      <c r="K5" t="s">
        <v>29</v>
      </c>
      <c r="L5">
        <f>SUM(B7:B9)</f>
        <v>435</v>
      </c>
      <c r="M5">
        <f t="shared" ref="M5:O5" si="2">SUM(C7:C9)</f>
        <v>544</v>
      </c>
      <c r="N5">
        <f t="shared" si="2"/>
        <v>486</v>
      </c>
      <c r="O5">
        <f t="shared" si="2"/>
        <v>806</v>
      </c>
      <c r="P5" s="17">
        <f>O5/N5-1</f>
        <v>0.65843621399176944</v>
      </c>
      <c r="Q5" s="4" t="s">
        <v>35</v>
      </c>
      <c r="W5" t="s">
        <v>12</v>
      </c>
      <c r="X5" s="6">
        <f>B5+X4</f>
        <v>106</v>
      </c>
      <c r="Y5" s="6">
        <f>C5+Y4</f>
        <v>113</v>
      </c>
      <c r="Z5" s="6">
        <f t="shared" ref="Z5:AA15" si="3">D5+Z4</f>
        <v>160</v>
      </c>
      <c r="AA5" s="6">
        <f t="shared" si="3"/>
        <v>241</v>
      </c>
    </row>
    <row r="6" spans="1:27" x14ac:dyDescent="0.25">
      <c r="A6" t="s">
        <v>13</v>
      </c>
      <c r="B6" s="6">
        <v>102</v>
      </c>
      <c r="C6" s="6">
        <v>108</v>
      </c>
      <c r="D6" s="6">
        <v>72</v>
      </c>
      <c r="E6" s="15">
        <v>229</v>
      </c>
      <c r="F6" s="8"/>
      <c r="G6" s="8">
        <f t="shared" si="0"/>
        <v>5.8823529411764719E-2</v>
      </c>
      <c r="H6" s="8">
        <f t="shared" si="0"/>
        <v>-0.33333333333333337</v>
      </c>
      <c r="I6" s="14">
        <f t="shared" si="0"/>
        <v>2.1805555555555554</v>
      </c>
      <c r="K6" t="s">
        <v>30</v>
      </c>
      <c r="L6">
        <f>SUM(B10:B12)</f>
        <v>205</v>
      </c>
      <c r="M6">
        <f t="shared" ref="M6:N6" si="4">SUM(C10:C12)</f>
        <v>262</v>
      </c>
      <c r="N6">
        <f t="shared" si="4"/>
        <v>317</v>
      </c>
      <c r="O6">
        <f>SUM(E10:E12)</f>
        <v>361</v>
      </c>
      <c r="P6" s="2"/>
      <c r="Q6"/>
      <c r="W6" t="s">
        <v>13</v>
      </c>
      <c r="X6" s="6">
        <f t="shared" ref="X6:X15" si="5">B6+X5</f>
        <v>208</v>
      </c>
      <c r="Y6" s="6">
        <f t="shared" ref="Y6:Y15" si="6">C6+Y5</f>
        <v>221</v>
      </c>
      <c r="Z6" s="6">
        <f t="shared" si="3"/>
        <v>232</v>
      </c>
      <c r="AA6" s="6">
        <f t="shared" si="3"/>
        <v>470</v>
      </c>
    </row>
    <row r="7" spans="1:27" x14ac:dyDescent="0.25">
      <c r="A7" t="s">
        <v>14</v>
      </c>
      <c r="B7" s="6">
        <v>130</v>
      </c>
      <c r="C7" s="6">
        <v>208</v>
      </c>
      <c r="D7" s="6">
        <v>95</v>
      </c>
      <c r="E7" s="15">
        <v>274</v>
      </c>
      <c r="F7" s="8"/>
      <c r="G7" s="8">
        <f t="shared" si="0"/>
        <v>0.60000000000000009</v>
      </c>
      <c r="H7" s="8">
        <f t="shared" si="0"/>
        <v>-0.54326923076923084</v>
      </c>
      <c r="I7" s="14">
        <f t="shared" si="0"/>
        <v>1.8842105263157896</v>
      </c>
      <c r="K7" t="s">
        <v>31</v>
      </c>
      <c r="L7">
        <f>SUM(B13:B15)</f>
        <v>170</v>
      </c>
      <c r="M7">
        <f t="shared" ref="M7:N7" si="7">SUM(C13:C15)</f>
        <v>164</v>
      </c>
      <c r="N7">
        <f t="shared" si="7"/>
        <v>225</v>
      </c>
      <c r="O7"/>
      <c r="P7" s="2"/>
      <c r="Q7"/>
      <c r="W7" t="s">
        <v>14</v>
      </c>
      <c r="X7" s="6">
        <f t="shared" si="5"/>
        <v>338</v>
      </c>
      <c r="Y7" s="6">
        <f t="shared" si="6"/>
        <v>429</v>
      </c>
      <c r="Z7" s="6">
        <f t="shared" si="3"/>
        <v>327</v>
      </c>
      <c r="AA7" s="6">
        <f t="shared" si="3"/>
        <v>744</v>
      </c>
    </row>
    <row r="8" spans="1:27" x14ac:dyDescent="0.25">
      <c r="A8" t="s">
        <v>15</v>
      </c>
      <c r="B8" s="6">
        <v>128</v>
      </c>
      <c r="C8" s="6">
        <v>166</v>
      </c>
      <c r="D8" s="6">
        <v>157</v>
      </c>
      <c r="E8" s="15">
        <v>258</v>
      </c>
      <c r="G8" s="8">
        <f t="shared" ref="G8:G16" si="8">C8/B8-1</f>
        <v>0.296875</v>
      </c>
      <c r="H8" s="8">
        <f t="shared" ref="H8:H16" si="9">D8/C8-1</f>
        <v>-5.4216867469879526E-2</v>
      </c>
      <c r="I8" s="14">
        <f t="shared" si="0"/>
        <v>0.6433121019108281</v>
      </c>
      <c r="K8" s="1" t="s">
        <v>0</v>
      </c>
      <c r="L8" s="1">
        <f>SUM(L4:L7)</f>
        <v>1018</v>
      </c>
      <c r="M8" s="1">
        <f>SUM(M4:M7)</f>
        <v>1191</v>
      </c>
      <c r="N8" s="1">
        <f>SUM(N4:N7)</f>
        <v>1260</v>
      </c>
      <c r="O8" s="1">
        <f>SUM(O4:O7)</f>
        <v>1637</v>
      </c>
      <c r="P8"/>
      <c r="Q8"/>
      <c r="W8" t="s">
        <v>15</v>
      </c>
      <c r="X8" s="6">
        <f t="shared" si="5"/>
        <v>466</v>
      </c>
      <c r="Y8" s="6">
        <f t="shared" si="6"/>
        <v>595</v>
      </c>
      <c r="Z8" s="6">
        <f t="shared" si="3"/>
        <v>484</v>
      </c>
      <c r="AA8" s="6">
        <f t="shared" si="3"/>
        <v>1002</v>
      </c>
    </row>
    <row r="9" spans="1:27" x14ac:dyDescent="0.25">
      <c r="A9" t="s">
        <v>16</v>
      </c>
      <c r="B9" s="6">
        <v>177</v>
      </c>
      <c r="C9" s="6">
        <v>170</v>
      </c>
      <c r="D9" s="6">
        <v>234</v>
      </c>
      <c r="E9" s="15">
        <v>274</v>
      </c>
      <c r="G9" s="8">
        <f t="shared" si="8"/>
        <v>-3.9548022598870025E-2</v>
      </c>
      <c r="H9" s="8">
        <f t="shared" si="9"/>
        <v>0.37647058823529411</v>
      </c>
      <c r="I9" s="14">
        <f t="shared" si="0"/>
        <v>0.170940170940171</v>
      </c>
      <c r="W9" t="s">
        <v>16</v>
      </c>
      <c r="X9" s="6">
        <f t="shared" si="5"/>
        <v>643</v>
      </c>
      <c r="Y9" s="6">
        <f t="shared" si="6"/>
        <v>765</v>
      </c>
      <c r="Z9" s="6">
        <f t="shared" si="3"/>
        <v>718</v>
      </c>
      <c r="AA9" s="6">
        <f t="shared" si="3"/>
        <v>1276</v>
      </c>
    </row>
    <row r="10" spans="1:27" x14ac:dyDescent="0.25">
      <c r="A10" t="s">
        <v>17</v>
      </c>
      <c r="B10" s="6">
        <v>88</v>
      </c>
      <c r="C10" s="6">
        <v>127</v>
      </c>
      <c r="D10" s="6">
        <v>172</v>
      </c>
      <c r="E10" s="6">
        <v>201</v>
      </c>
      <c r="G10" s="8">
        <f t="shared" si="8"/>
        <v>0.44318181818181812</v>
      </c>
      <c r="H10" s="8">
        <f t="shared" si="9"/>
        <v>0.35433070866141736</v>
      </c>
      <c r="I10" s="8">
        <f t="shared" si="0"/>
        <v>0.16860465116279078</v>
      </c>
      <c r="W10" t="s">
        <v>17</v>
      </c>
      <c r="X10" s="6">
        <f t="shared" si="5"/>
        <v>731</v>
      </c>
      <c r="Y10" s="6">
        <f t="shared" si="6"/>
        <v>892</v>
      </c>
      <c r="Z10" s="6">
        <f t="shared" si="3"/>
        <v>890</v>
      </c>
      <c r="AA10" s="21">
        <f t="shared" si="3"/>
        <v>1477</v>
      </c>
    </row>
    <row r="11" spans="1:27" x14ac:dyDescent="0.25">
      <c r="A11" t="s">
        <v>18</v>
      </c>
      <c r="B11" s="6">
        <v>69</v>
      </c>
      <c r="C11" s="6">
        <v>105</v>
      </c>
      <c r="D11" s="6">
        <v>94</v>
      </c>
      <c r="E11" s="6">
        <v>160</v>
      </c>
      <c r="G11" s="8">
        <f t="shared" si="8"/>
        <v>0.52173913043478271</v>
      </c>
      <c r="H11" s="8">
        <f t="shared" si="9"/>
        <v>-0.10476190476190472</v>
      </c>
      <c r="I11" s="8">
        <f t="shared" si="0"/>
        <v>0.7021276595744681</v>
      </c>
      <c r="W11" t="s">
        <v>18</v>
      </c>
      <c r="X11" s="6">
        <f t="shared" si="5"/>
        <v>800</v>
      </c>
      <c r="Y11" s="6">
        <f t="shared" si="6"/>
        <v>997</v>
      </c>
      <c r="Z11" s="6">
        <f t="shared" si="3"/>
        <v>984</v>
      </c>
      <c r="AA11" s="22">
        <f t="shared" si="3"/>
        <v>1637</v>
      </c>
    </row>
    <row r="12" spans="1:27" x14ac:dyDescent="0.25">
      <c r="A12" t="s">
        <v>19</v>
      </c>
      <c r="B12" s="6">
        <v>48</v>
      </c>
      <c r="C12" s="6">
        <v>30</v>
      </c>
      <c r="D12" s="6">
        <v>51</v>
      </c>
      <c r="G12" s="8">
        <f t="shared" si="8"/>
        <v>-0.375</v>
      </c>
      <c r="H12" s="8">
        <f t="shared" si="9"/>
        <v>0.7</v>
      </c>
      <c r="I12" s="8"/>
      <c r="W12" t="s">
        <v>19</v>
      </c>
      <c r="X12" s="6">
        <f t="shared" si="5"/>
        <v>848</v>
      </c>
      <c r="Y12" s="6">
        <f t="shared" si="6"/>
        <v>1027</v>
      </c>
      <c r="Z12" s="6">
        <f t="shared" si="3"/>
        <v>1035</v>
      </c>
      <c r="AA12" s="6"/>
    </row>
    <row r="13" spans="1:27" x14ac:dyDescent="0.25">
      <c r="A13" t="s">
        <v>20</v>
      </c>
      <c r="B13" s="6">
        <v>46</v>
      </c>
      <c r="C13" s="6">
        <v>54</v>
      </c>
      <c r="D13" s="6">
        <v>70</v>
      </c>
      <c r="G13" s="8">
        <f t="shared" si="8"/>
        <v>0.17391304347826098</v>
      </c>
      <c r="H13" s="8">
        <f t="shared" si="9"/>
        <v>0.29629629629629628</v>
      </c>
      <c r="I13" s="8"/>
      <c r="W13" t="s">
        <v>20</v>
      </c>
      <c r="X13" s="6">
        <f t="shared" si="5"/>
        <v>894</v>
      </c>
      <c r="Y13" s="6">
        <f t="shared" si="6"/>
        <v>1081</v>
      </c>
      <c r="Z13" s="6">
        <f t="shared" si="3"/>
        <v>1105</v>
      </c>
      <c r="AA13" s="6"/>
    </row>
    <row r="14" spans="1:27" x14ac:dyDescent="0.25">
      <c r="A14" t="s">
        <v>21</v>
      </c>
      <c r="B14" s="6">
        <v>36</v>
      </c>
      <c r="C14" s="6">
        <v>42</v>
      </c>
      <c r="D14" s="6">
        <v>77</v>
      </c>
      <c r="G14" s="8">
        <f t="shared" si="8"/>
        <v>0.16666666666666674</v>
      </c>
      <c r="H14" s="8">
        <f t="shared" si="9"/>
        <v>0.83333333333333326</v>
      </c>
      <c r="I14" s="8"/>
      <c r="W14" t="s">
        <v>21</v>
      </c>
      <c r="X14" s="6">
        <f t="shared" si="5"/>
        <v>930</v>
      </c>
      <c r="Y14" s="6">
        <f t="shared" si="6"/>
        <v>1123</v>
      </c>
      <c r="Z14" s="6">
        <f t="shared" si="3"/>
        <v>1182</v>
      </c>
      <c r="AA14" s="6"/>
    </row>
    <row r="15" spans="1:27" x14ac:dyDescent="0.25">
      <c r="A15" t="s">
        <v>22</v>
      </c>
      <c r="B15" s="6">
        <v>88</v>
      </c>
      <c r="C15" s="6">
        <v>68</v>
      </c>
      <c r="D15" s="6">
        <v>78</v>
      </c>
      <c r="G15" s="8">
        <f t="shared" si="8"/>
        <v>-0.22727272727272729</v>
      </c>
      <c r="H15" s="8">
        <f t="shared" si="9"/>
        <v>0.14705882352941169</v>
      </c>
      <c r="I15" s="8"/>
      <c r="W15" t="s">
        <v>22</v>
      </c>
      <c r="X15" s="6">
        <f t="shared" si="5"/>
        <v>1018</v>
      </c>
      <c r="Y15" s="6">
        <f t="shared" si="6"/>
        <v>1191</v>
      </c>
      <c r="Z15" s="6">
        <f t="shared" si="3"/>
        <v>1260</v>
      </c>
      <c r="AA15" s="6"/>
    </row>
    <row r="16" spans="1:27" x14ac:dyDescent="0.25">
      <c r="A16" s="1" t="s">
        <v>0</v>
      </c>
      <c r="B16" s="5">
        <f>SUM(B4:B15)</f>
        <v>1018</v>
      </c>
      <c r="C16" s="5">
        <f>SUM(C4:C15)</f>
        <v>1191</v>
      </c>
      <c r="D16" s="5">
        <f>SUM(D4:D15)</f>
        <v>1260</v>
      </c>
      <c r="E16" s="5">
        <f>SUM(E4:E15)</f>
        <v>1637</v>
      </c>
      <c r="G16" s="9">
        <f t="shared" si="8"/>
        <v>0.16994106090373284</v>
      </c>
      <c r="H16" s="9">
        <f t="shared" si="9"/>
        <v>5.7934508816120944E-2</v>
      </c>
      <c r="I16" s="9">
        <f>SUM(E4:E11)/SUM(D4:D11) -1</f>
        <v>0.66361788617886175</v>
      </c>
      <c r="J16" s="4" t="s">
        <v>25</v>
      </c>
    </row>
    <row r="18" spans="1:27" x14ac:dyDescent="0.25">
      <c r="L18" s="24" t="s">
        <v>26</v>
      </c>
      <c r="M18" s="24"/>
      <c r="N18" s="24"/>
      <c r="O18" s="24"/>
      <c r="P18" s="24"/>
      <c r="Q18" s="24"/>
      <c r="R18" s="24"/>
      <c r="S18" s="24"/>
      <c r="T18" s="24"/>
    </row>
    <row r="19" spans="1:27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P19" s="5"/>
      <c r="Q19" s="5">
        <v>2018</v>
      </c>
      <c r="R19" s="5">
        <v>2019</v>
      </c>
      <c r="S19" s="5">
        <v>2020</v>
      </c>
      <c r="T19" s="5">
        <v>2021</v>
      </c>
    </row>
    <row r="20" spans="1:27" x14ac:dyDescent="0.25">
      <c r="B20" s="7" t="s">
        <v>8</v>
      </c>
      <c r="C20" s="7" t="s">
        <v>8</v>
      </c>
      <c r="D20" s="7" t="s">
        <v>8</v>
      </c>
      <c r="E20" s="7" t="s">
        <v>8</v>
      </c>
      <c r="G20" s="24" t="s">
        <v>10</v>
      </c>
      <c r="H20" s="24"/>
      <c r="I20" s="24"/>
      <c r="J20" s="24"/>
      <c r="L20" s="7" t="s">
        <v>8</v>
      </c>
      <c r="M20" s="7" t="s">
        <v>8</v>
      </c>
      <c r="N20" s="7" t="s">
        <v>8</v>
      </c>
      <c r="O20" s="7" t="s">
        <v>8</v>
      </c>
      <c r="P20" s="5"/>
      <c r="Q20" s="24" t="s">
        <v>10</v>
      </c>
      <c r="R20" s="24"/>
      <c r="S20" s="24"/>
      <c r="T20" s="24"/>
    </row>
    <row r="21" spans="1:27" x14ac:dyDescent="0.25">
      <c r="A21" s="4" t="s">
        <v>6</v>
      </c>
      <c r="B21" s="6">
        <v>94</v>
      </c>
      <c r="C21" s="6">
        <v>132</v>
      </c>
      <c r="D21" s="6">
        <v>127</v>
      </c>
      <c r="E21" s="6">
        <v>238</v>
      </c>
      <c r="G21" s="8">
        <f t="shared" ref="G21:G26" si="10">B21/$B$27</f>
        <v>9.2337917485265222E-2</v>
      </c>
      <c r="H21" s="8">
        <f t="shared" ref="H21:H26" si="11">C21/$C$27</f>
        <v>0.11083123425692695</v>
      </c>
      <c r="I21" s="8">
        <f t="shared" ref="I21:I26" si="12">D21/$D$27</f>
        <v>0.1007936507936508</v>
      </c>
      <c r="J21" s="8">
        <f t="shared" ref="J21:J26" si="13">E21/$E$27</f>
        <v>0.14538790470372634</v>
      </c>
    </row>
    <row r="22" spans="1:27" x14ac:dyDescent="0.25">
      <c r="A22" t="s">
        <v>4</v>
      </c>
      <c r="B22" s="6">
        <v>139</v>
      </c>
      <c r="C22" s="6">
        <v>136</v>
      </c>
      <c r="D22" s="6">
        <v>132</v>
      </c>
      <c r="E22" s="6">
        <v>163</v>
      </c>
      <c r="G22" s="8">
        <f t="shared" si="10"/>
        <v>0.13654223968565815</v>
      </c>
      <c r="H22" s="8">
        <f t="shared" si="11"/>
        <v>0.11418975650713686</v>
      </c>
      <c r="I22" s="8">
        <f t="shared" si="12"/>
        <v>0.10476190476190476</v>
      </c>
      <c r="J22" s="8">
        <f t="shared" si="13"/>
        <v>9.9572388515577273E-2</v>
      </c>
      <c r="L22" s="6">
        <f xml:space="preserve"> ROUNDUP(B22+ (2*B21/3),0)</f>
        <v>202</v>
      </c>
      <c r="M22" s="6">
        <f xml:space="preserve"> ROUNDUP(C22+ (2*C21/3),0)</f>
        <v>224</v>
      </c>
      <c r="N22" s="6">
        <f xml:space="preserve"> ROUNDUP(D22+ (2*D21/3),0)</f>
        <v>217</v>
      </c>
      <c r="O22" s="6">
        <f xml:space="preserve"> ROUNDUP(E22+ (2*E21/3),0)</f>
        <v>322</v>
      </c>
      <c r="Q22" s="8">
        <f t="shared" ref="Q22:T26" si="14" xml:space="preserve"> L22/L$27</f>
        <v>0.19842829076620824</v>
      </c>
      <c r="R22" s="8">
        <f t="shared" si="14"/>
        <v>0.18807724601175482</v>
      </c>
      <c r="S22" s="8">
        <f t="shared" si="14"/>
        <v>0.17222222222222222</v>
      </c>
      <c r="T22" s="14">
        <f t="shared" si="14"/>
        <v>0.19670128283445326</v>
      </c>
    </row>
    <row r="23" spans="1:27" x14ac:dyDescent="0.25">
      <c r="A23" t="s">
        <v>5</v>
      </c>
      <c r="B23" s="6">
        <v>75</v>
      </c>
      <c r="C23" s="6">
        <v>91</v>
      </c>
      <c r="D23" s="6">
        <v>65</v>
      </c>
      <c r="E23" s="6">
        <v>101</v>
      </c>
      <c r="G23" s="8">
        <f t="shared" si="10"/>
        <v>7.3673870333988214E-2</v>
      </c>
      <c r="H23" s="8">
        <f t="shared" si="11"/>
        <v>7.6406381192275399E-2</v>
      </c>
      <c r="I23" s="8">
        <f t="shared" si="12"/>
        <v>5.1587301587301584E-2</v>
      </c>
      <c r="J23" s="8">
        <f t="shared" si="13"/>
        <v>6.1698228466707389E-2</v>
      </c>
      <c r="L23" s="6">
        <v>75</v>
      </c>
      <c r="M23" s="6">
        <v>91</v>
      </c>
      <c r="N23" s="6">
        <v>65</v>
      </c>
      <c r="O23" s="6">
        <f>E23</f>
        <v>101</v>
      </c>
      <c r="Q23" s="8">
        <f t="shared" si="14"/>
        <v>7.3673870333988214E-2</v>
      </c>
      <c r="R23" s="8">
        <f t="shared" si="14"/>
        <v>7.6406381192275399E-2</v>
      </c>
      <c r="S23" s="8">
        <f t="shared" si="14"/>
        <v>5.1587301587301584E-2</v>
      </c>
      <c r="T23" s="14">
        <f t="shared" si="14"/>
        <v>6.1698228466707389E-2</v>
      </c>
    </row>
    <row r="24" spans="1:27" x14ac:dyDescent="0.25">
      <c r="A24" t="s">
        <v>3</v>
      </c>
      <c r="B24" s="6">
        <v>203</v>
      </c>
      <c r="C24" s="6">
        <v>221</v>
      </c>
      <c r="D24" s="6">
        <v>209</v>
      </c>
      <c r="E24" s="6">
        <v>249</v>
      </c>
      <c r="G24" s="8">
        <f t="shared" si="10"/>
        <v>0.1994106090373281</v>
      </c>
      <c r="H24" s="8">
        <f t="shared" si="11"/>
        <v>0.1855583543240974</v>
      </c>
      <c r="I24" s="8">
        <f t="shared" si="12"/>
        <v>0.16587301587301587</v>
      </c>
      <c r="J24" s="8">
        <f t="shared" si="13"/>
        <v>0.15210751374465487</v>
      </c>
      <c r="L24" s="6">
        <v>203</v>
      </c>
      <c r="M24" s="6">
        <v>221</v>
      </c>
      <c r="N24" s="6">
        <v>209</v>
      </c>
      <c r="O24" s="6">
        <f>E24</f>
        <v>249</v>
      </c>
      <c r="Q24" s="8">
        <f t="shared" si="14"/>
        <v>0.1994106090373281</v>
      </c>
      <c r="R24" s="8">
        <f t="shared" si="14"/>
        <v>0.1855583543240974</v>
      </c>
      <c r="S24" s="8">
        <f t="shared" si="14"/>
        <v>0.16587301587301587</v>
      </c>
      <c r="T24" s="14">
        <f t="shared" si="14"/>
        <v>0.15210751374465487</v>
      </c>
    </row>
    <row r="25" spans="1:27" x14ac:dyDescent="0.25">
      <c r="A25" t="s">
        <v>2</v>
      </c>
      <c r="B25" s="6">
        <v>377</v>
      </c>
      <c r="C25" s="6">
        <v>406</v>
      </c>
      <c r="D25" s="6">
        <v>503</v>
      </c>
      <c r="E25" s="6">
        <v>622</v>
      </c>
      <c r="G25" s="8">
        <f t="shared" si="10"/>
        <v>0.37033398821218072</v>
      </c>
      <c r="H25" s="8">
        <f t="shared" si="11"/>
        <v>0.34089000839630562</v>
      </c>
      <c r="I25" s="8">
        <f t="shared" si="12"/>
        <v>0.39920634920634923</v>
      </c>
      <c r="J25" s="8">
        <f t="shared" si="13"/>
        <v>0.37996334758704947</v>
      </c>
      <c r="L25" s="6">
        <f xml:space="preserve"> B25+B22+B21-L22</f>
        <v>408</v>
      </c>
      <c r="M25" s="6">
        <f xml:space="preserve"> C25+C22+C21-M22</f>
        <v>450</v>
      </c>
      <c r="N25" s="6">
        <f xml:space="preserve"> D25+D22+D21-N22</f>
        <v>545</v>
      </c>
      <c r="O25" s="6">
        <f xml:space="preserve"> E25+E22+E21-O22</f>
        <v>701</v>
      </c>
      <c r="Q25" s="8">
        <f t="shared" si="14"/>
        <v>0.40078585461689586</v>
      </c>
      <c r="R25" s="8">
        <f t="shared" si="14"/>
        <v>0.37783375314861462</v>
      </c>
      <c r="S25" s="8">
        <f t="shared" si="14"/>
        <v>0.43253968253968256</v>
      </c>
      <c r="T25" s="14">
        <f t="shared" si="14"/>
        <v>0.42822235797189984</v>
      </c>
    </row>
    <row r="26" spans="1:27" x14ac:dyDescent="0.25">
      <c r="A26" t="s">
        <v>1</v>
      </c>
      <c r="B26" s="6">
        <v>130</v>
      </c>
      <c r="C26" s="6">
        <v>205</v>
      </c>
      <c r="D26" s="6">
        <v>224</v>
      </c>
      <c r="E26" s="6">
        <v>264</v>
      </c>
      <c r="G26" s="8">
        <f t="shared" si="10"/>
        <v>0.12770137524557956</v>
      </c>
      <c r="H26" s="8">
        <f t="shared" si="11"/>
        <v>0.17212426532325778</v>
      </c>
      <c r="I26" s="8">
        <f t="shared" si="12"/>
        <v>0.17777777777777778</v>
      </c>
      <c r="J26" s="8">
        <f t="shared" si="13"/>
        <v>0.16127061698228468</v>
      </c>
      <c r="L26" s="6">
        <v>130</v>
      </c>
      <c r="M26" s="6">
        <v>205</v>
      </c>
      <c r="N26" s="6">
        <v>224</v>
      </c>
      <c r="O26" s="6">
        <f>E26</f>
        <v>264</v>
      </c>
      <c r="Q26" s="8">
        <f t="shared" si="14"/>
        <v>0.12770137524557956</v>
      </c>
      <c r="R26" s="8">
        <f t="shared" si="14"/>
        <v>0.17212426532325778</v>
      </c>
      <c r="S26" s="8">
        <f t="shared" si="14"/>
        <v>0.17777777777777778</v>
      </c>
      <c r="T26" s="14">
        <f t="shared" si="14"/>
        <v>0.16127061698228468</v>
      </c>
    </row>
    <row r="27" spans="1:27" x14ac:dyDescent="0.25">
      <c r="A27" s="1" t="s">
        <v>0</v>
      </c>
      <c r="B27" s="5">
        <f>SUM(B21:B26)</f>
        <v>1018</v>
      </c>
      <c r="C27" s="5">
        <f>SUM(C21:C26)</f>
        <v>1191</v>
      </c>
      <c r="D27" s="5">
        <f>SUM(D21:D26)</f>
        <v>1260</v>
      </c>
      <c r="E27" s="5">
        <f>SUM(E21:E26)</f>
        <v>1637</v>
      </c>
      <c r="L27" s="5">
        <f>SUM(L21:L26)</f>
        <v>1018</v>
      </c>
      <c r="M27" s="5">
        <f>SUM(M21:M26)</f>
        <v>1191</v>
      </c>
      <c r="N27" s="5">
        <f>SUM(N21:N26)</f>
        <v>1260</v>
      </c>
      <c r="O27" s="5">
        <f>SUM(O21:O26)</f>
        <v>1637</v>
      </c>
    </row>
    <row r="28" spans="1:27" x14ac:dyDescent="0.25">
      <c r="A28" s="1"/>
      <c r="B28" s="5"/>
      <c r="C28" s="5"/>
      <c r="D28" s="5"/>
      <c r="E28" s="5"/>
      <c r="L28" s="5"/>
      <c r="M28" s="5"/>
      <c r="N28" s="5"/>
      <c r="O28" s="5"/>
    </row>
    <row r="29" spans="1:27" ht="23.25" x14ac:dyDescent="0.35">
      <c r="A29" s="13" t="s">
        <v>33</v>
      </c>
    </row>
    <row r="30" spans="1:27" x14ac:dyDescent="0.25">
      <c r="A30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>
        <v>2021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  <c r="P30"/>
      <c r="Q30"/>
      <c r="W30" s="1" t="s">
        <v>34</v>
      </c>
      <c r="X30" s="5">
        <v>2018</v>
      </c>
      <c r="Y30" s="5">
        <v>2019</v>
      </c>
      <c r="Z30" s="5">
        <v>2020</v>
      </c>
      <c r="AA30" s="5">
        <v>2021</v>
      </c>
    </row>
    <row r="31" spans="1:27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7" t="s">
        <v>9</v>
      </c>
      <c r="H31" s="27"/>
      <c r="I31" s="27"/>
      <c r="K31"/>
      <c r="L31"/>
      <c r="M31"/>
      <c r="N31"/>
      <c r="O31"/>
      <c r="P31"/>
      <c r="Q31"/>
      <c r="W31" s="1"/>
      <c r="X31" s="5" t="s">
        <v>8</v>
      </c>
      <c r="Y31" s="5" t="s">
        <v>8</v>
      </c>
      <c r="Z31" s="5" t="s">
        <v>8</v>
      </c>
      <c r="AA31" s="5" t="s">
        <v>8</v>
      </c>
    </row>
    <row r="32" spans="1:27" x14ac:dyDescent="0.25">
      <c r="A32" t="s">
        <v>11</v>
      </c>
      <c r="B32" s="6">
        <v>7</v>
      </c>
      <c r="C32" s="6">
        <v>19</v>
      </c>
      <c r="D32" s="6">
        <v>15</v>
      </c>
      <c r="E32" s="6">
        <v>20</v>
      </c>
      <c r="G32" s="11">
        <f t="shared" ref="G32:I39" si="15">C32/B32-1</f>
        <v>1.7142857142857144</v>
      </c>
      <c r="H32" s="11">
        <f t="shared" si="15"/>
        <v>-0.21052631578947367</v>
      </c>
      <c r="I32" s="16">
        <f t="shared" si="15"/>
        <v>0.33333333333333326</v>
      </c>
      <c r="K32" t="s">
        <v>28</v>
      </c>
      <c r="L32">
        <f>SUM(B32:B34)</f>
        <v>50</v>
      </c>
      <c r="M32">
        <f t="shared" ref="M32:O32" si="16">SUM(C32:C34)</f>
        <v>74</v>
      </c>
      <c r="N32">
        <f t="shared" si="16"/>
        <v>72</v>
      </c>
      <c r="O32">
        <f t="shared" si="16"/>
        <v>125</v>
      </c>
      <c r="P32" s="17">
        <f>O32/N32-1</f>
        <v>0.73611111111111116</v>
      </c>
      <c r="Q32" s="4" t="s">
        <v>32</v>
      </c>
      <c r="W32" t="s">
        <v>11</v>
      </c>
      <c r="X32" s="6">
        <f>B32</f>
        <v>7</v>
      </c>
      <c r="Y32" s="6">
        <f>C32</f>
        <v>19</v>
      </c>
      <c r="Z32" s="6">
        <f>D32</f>
        <v>15</v>
      </c>
      <c r="AA32" s="6">
        <f>E32</f>
        <v>20</v>
      </c>
    </row>
    <row r="33" spans="1:27" x14ac:dyDescent="0.25">
      <c r="A33" t="s">
        <v>12</v>
      </c>
      <c r="B33" s="6">
        <v>14</v>
      </c>
      <c r="C33" s="6">
        <v>25</v>
      </c>
      <c r="D33" s="6">
        <v>34</v>
      </c>
      <c r="E33" s="6">
        <v>39</v>
      </c>
      <c r="G33" s="11">
        <f t="shared" si="15"/>
        <v>0.78571428571428581</v>
      </c>
      <c r="H33" s="11">
        <f t="shared" si="15"/>
        <v>0.3600000000000001</v>
      </c>
      <c r="I33" s="16">
        <f t="shared" si="15"/>
        <v>0.14705882352941169</v>
      </c>
      <c r="K33" t="s">
        <v>29</v>
      </c>
      <c r="L33">
        <f>SUM(B35:B37)</f>
        <v>157</v>
      </c>
      <c r="M33">
        <f t="shared" ref="M33:O33" si="17">SUM(C35:C37)</f>
        <v>187</v>
      </c>
      <c r="N33">
        <f t="shared" si="17"/>
        <v>161</v>
      </c>
      <c r="O33">
        <f t="shared" si="17"/>
        <v>316</v>
      </c>
      <c r="P33" s="17">
        <f>O33/N33-1</f>
        <v>0.96273291925465831</v>
      </c>
      <c r="Q33" s="4" t="s">
        <v>35</v>
      </c>
      <c r="W33" t="s">
        <v>12</v>
      </c>
      <c r="X33" s="6">
        <f>B33+X32</f>
        <v>21</v>
      </c>
      <c r="Y33" s="6">
        <f>C33+Y32</f>
        <v>44</v>
      </c>
      <c r="Z33" s="6">
        <f t="shared" ref="Z33:Z43" si="18">D33+Z32</f>
        <v>49</v>
      </c>
      <c r="AA33" s="6">
        <f t="shared" ref="AA33:AA39" si="19">E33+AA32</f>
        <v>59</v>
      </c>
    </row>
    <row r="34" spans="1:27" x14ac:dyDescent="0.25">
      <c r="A34" t="s">
        <v>13</v>
      </c>
      <c r="B34" s="6">
        <v>29</v>
      </c>
      <c r="C34" s="6">
        <v>30</v>
      </c>
      <c r="D34" s="6">
        <v>23</v>
      </c>
      <c r="E34" s="6">
        <v>66</v>
      </c>
      <c r="G34" s="11">
        <f t="shared" si="15"/>
        <v>3.4482758620689724E-2</v>
      </c>
      <c r="H34" s="11">
        <f t="shared" si="15"/>
        <v>-0.23333333333333328</v>
      </c>
      <c r="I34" s="16">
        <f t="shared" si="15"/>
        <v>1.8695652173913042</v>
      </c>
      <c r="K34" t="s">
        <v>30</v>
      </c>
      <c r="L34">
        <f>SUM(B38:B40)</f>
        <v>77</v>
      </c>
      <c r="M34">
        <f t="shared" ref="M34:N34" si="20">SUM(C38:C40)</f>
        <v>93</v>
      </c>
      <c r="N34">
        <f t="shared" si="20"/>
        <v>129</v>
      </c>
      <c r="O34">
        <f>SUM(E38:E40)</f>
        <v>116</v>
      </c>
      <c r="P34"/>
      <c r="Q34"/>
      <c r="W34" t="s">
        <v>13</v>
      </c>
      <c r="X34" s="6">
        <f t="shared" ref="X34:X43" si="21">B34+X33</f>
        <v>50</v>
      </c>
      <c r="Y34" s="6">
        <f t="shared" ref="Y34:Y43" si="22">C34+Y33</f>
        <v>74</v>
      </c>
      <c r="Z34" s="6">
        <f t="shared" si="18"/>
        <v>72</v>
      </c>
      <c r="AA34" s="6">
        <f t="shared" si="19"/>
        <v>125</v>
      </c>
    </row>
    <row r="35" spans="1:27" x14ac:dyDescent="0.25">
      <c r="A35" t="s">
        <v>14</v>
      </c>
      <c r="B35" s="6">
        <v>41</v>
      </c>
      <c r="C35" s="6">
        <v>66</v>
      </c>
      <c r="D35" s="6">
        <v>37</v>
      </c>
      <c r="E35" s="6">
        <v>84</v>
      </c>
      <c r="G35" s="11">
        <f t="shared" si="15"/>
        <v>0.60975609756097571</v>
      </c>
      <c r="H35" s="11">
        <f t="shared" si="15"/>
        <v>-0.43939393939393945</v>
      </c>
      <c r="I35" s="16">
        <f t="shared" si="15"/>
        <v>1.2702702702702702</v>
      </c>
      <c r="K35" t="s">
        <v>31</v>
      </c>
      <c r="L35">
        <f>SUM(B41:B43)</f>
        <v>51</v>
      </c>
      <c r="M35">
        <f t="shared" ref="M35:N35" si="23">SUM(C41:C43)</f>
        <v>51</v>
      </c>
      <c r="N35">
        <f t="shared" si="23"/>
        <v>75</v>
      </c>
      <c r="O35"/>
      <c r="P35"/>
      <c r="Q35"/>
      <c r="W35" t="s">
        <v>14</v>
      </c>
      <c r="X35" s="6">
        <f t="shared" si="21"/>
        <v>91</v>
      </c>
      <c r="Y35" s="6">
        <f t="shared" si="22"/>
        <v>140</v>
      </c>
      <c r="Z35" s="6">
        <f t="shared" si="18"/>
        <v>109</v>
      </c>
      <c r="AA35" s="6">
        <f t="shared" si="19"/>
        <v>209</v>
      </c>
    </row>
    <row r="36" spans="1:27" x14ac:dyDescent="0.25">
      <c r="A36" t="s">
        <v>15</v>
      </c>
      <c r="B36" s="6">
        <v>47</v>
      </c>
      <c r="C36" s="6">
        <v>52</v>
      </c>
      <c r="D36" s="6">
        <v>51</v>
      </c>
      <c r="E36" s="6">
        <v>97</v>
      </c>
      <c r="G36" s="11">
        <f t="shared" ref="G36:G44" si="24">C36/B36-1</f>
        <v>0.1063829787234043</v>
      </c>
      <c r="H36" s="11">
        <f t="shared" ref="H36:H44" si="25">D36/C36-1</f>
        <v>-1.9230769230769273E-2</v>
      </c>
      <c r="I36" s="16">
        <f t="shared" si="15"/>
        <v>0.90196078431372539</v>
      </c>
      <c r="K36" s="1" t="s">
        <v>0</v>
      </c>
      <c r="L36" s="1">
        <f>SUM(L32:L35)</f>
        <v>335</v>
      </c>
      <c r="M36" s="1">
        <f>SUM(M32:M35)</f>
        <v>405</v>
      </c>
      <c r="N36" s="1">
        <f>SUM(N32:N35)</f>
        <v>437</v>
      </c>
      <c r="O36" s="1">
        <f>SUM(O32:O35)</f>
        <v>557</v>
      </c>
      <c r="P36"/>
      <c r="Q36"/>
      <c r="W36" t="s">
        <v>15</v>
      </c>
      <c r="X36" s="6">
        <f t="shared" si="21"/>
        <v>138</v>
      </c>
      <c r="Y36" s="6">
        <f t="shared" si="22"/>
        <v>192</v>
      </c>
      <c r="Z36" s="6">
        <f t="shared" si="18"/>
        <v>160</v>
      </c>
      <c r="AA36" s="6">
        <f t="shared" si="19"/>
        <v>306</v>
      </c>
    </row>
    <row r="37" spans="1:27" x14ac:dyDescent="0.25">
      <c r="A37" t="s">
        <v>16</v>
      </c>
      <c r="B37" s="6">
        <v>69</v>
      </c>
      <c r="C37" s="6">
        <v>69</v>
      </c>
      <c r="D37" s="6">
        <v>73</v>
      </c>
      <c r="E37" s="6">
        <v>135</v>
      </c>
      <c r="G37" s="11">
        <f t="shared" si="24"/>
        <v>0</v>
      </c>
      <c r="H37" s="11">
        <f t="shared" si="25"/>
        <v>5.7971014492753659E-2</v>
      </c>
      <c r="I37" s="16">
        <f t="shared" si="15"/>
        <v>0.84931506849315075</v>
      </c>
      <c r="W37" t="s">
        <v>16</v>
      </c>
      <c r="X37" s="6">
        <f t="shared" si="21"/>
        <v>207</v>
      </c>
      <c r="Y37" s="6">
        <f t="shared" si="22"/>
        <v>261</v>
      </c>
      <c r="Z37" s="6">
        <f t="shared" si="18"/>
        <v>233</v>
      </c>
      <c r="AA37" s="6">
        <f t="shared" si="19"/>
        <v>441</v>
      </c>
    </row>
    <row r="38" spans="1:27" x14ac:dyDescent="0.25">
      <c r="A38" t="s">
        <v>17</v>
      </c>
      <c r="B38" s="6">
        <v>33</v>
      </c>
      <c r="C38" s="6">
        <v>42</v>
      </c>
      <c r="D38" s="6">
        <v>73</v>
      </c>
      <c r="E38" s="6">
        <v>66</v>
      </c>
      <c r="G38" s="11">
        <f t="shared" si="24"/>
        <v>0.27272727272727271</v>
      </c>
      <c r="H38" s="11">
        <f t="shared" si="25"/>
        <v>0.73809523809523814</v>
      </c>
      <c r="I38" s="11">
        <f t="shared" si="15"/>
        <v>-9.589041095890416E-2</v>
      </c>
      <c r="W38" t="s">
        <v>17</v>
      </c>
      <c r="X38" s="6">
        <f t="shared" si="21"/>
        <v>240</v>
      </c>
      <c r="Y38" s="6">
        <f t="shared" si="22"/>
        <v>303</v>
      </c>
      <c r="Z38" s="6">
        <f t="shared" si="18"/>
        <v>306</v>
      </c>
      <c r="AA38" s="21">
        <f t="shared" si="19"/>
        <v>507</v>
      </c>
    </row>
    <row r="39" spans="1:27" x14ac:dyDescent="0.25">
      <c r="A39" t="s">
        <v>18</v>
      </c>
      <c r="B39" s="6">
        <v>25</v>
      </c>
      <c r="C39" s="6">
        <v>33</v>
      </c>
      <c r="D39" s="6">
        <v>38</v>
      </c>
      <c r="E39" s="6">
        <v>50</v>
      </c>
      <c r="G39" s="11">
        <f t="shared" si="24"/>
        <v>0.32000000000000006</v>
      </c>
      <c r="H39" s="11">
        <f t="shared" si="25"/>
        <v>0.1515151515151516</v>
      </c>
      <c r="I39" s="11">
        <f t="shared" si="15"/>
        <v>0.31578947368421062</v>
      </c>
      <c r="W39" t="s">
        <v>18</v>
      </c>
      <c r="X39" s="6">
        <f t="shared" si="21"/>
        <v>265</v>
      </c>
      <c r="Y39" s="6">
        <f t="shared" si="22"/>
        <v>336</v>
      </c>
      <c r="Z39" s="6">
        <f t="shared" si="18"/>
        <v>344</v>
      </c>
      <c r="AA39" s="22">
        <f t="shared" si="19"/>
        <v>557</v>
      </c>
    </row>
    <row r="40" spans="1:27" x14ac:dyDescent="0.25">
      <c r="A40" t="s">
        <v>19</v>
      </c>
      <c r="B40" s="6">
        <v>19</v>
      </c>
      <c r="C40" s="6">
        <v>18</v>
      </c>
      <c r="D40" s="6">
        <v>18</v>
      </c>
      <c r="G40" s="11">
        <f t="shared" si="24"/>
        <v>-5.2631578947368474E-2</v>
      </c>
      <c r="H40" s="11">
        <f t="shared" si="25"/>
        <v>0</v>
      </c>
      <c r="I40" s="11"/>
      <c r="W40" t="s">
        <v>19</v>
      </c>
      <c r="X40" s="6">
        <f t="shared" si="21"/>
        <v>284</v>
      </c>
      <c r="Y40" s="6">
        <f t="shared" si="22"/>
        <v>354</v>
      </c>
      <c r="Z40" s="6">
        <f t="shared" si="18"/>
        <v>362</v>
      </c>
      <c r="AA40" s="6"/>
    </row>
    <row r="41" spans="1:27" x14ac:dyDescent="0.25">
      <c r="A41" t="s">
        <v>20</v>
      </c>
      <c r="B41" s="6">
        <v>21</v>
      </c>
      <c r="C41" s="6">
        <v>17</v>
      </c>
      <c r="D41" s="6">
        <v>17</v>
      </c>
      <c r="G41" s="11">
        <f t="shared" si="24"/>
        <v>-0.19047619047619047</v>
      </c>
      <c r="H41" s="11">
        <f t="shared" si="25"/>
        <v>0</v>
      </c>
      <c r="I41" s="11"/>
      <c r="W41" t="s">
        <v>20</v>
      </c>
      <c r="X41" s="6">
        <f t="shared" si="21"/>
        <v>305</v>
      </c>
      <c r="Y41" s="6">
        <f t="shared" si="22"/>
        <v>371</v>
      </c>
      <c r="Z41" s="6">
        <f t="shared" si="18"/>
        <v>379</v>
      </c>
      <c r="AA41" s="6"/>
    </row>
    <row r="42" spans="1:27" x14ac:dyDescent="0.25">
      <c r="A42" t="s">
        <v>21</v>
      </c>
      <c r="B42" s="6">
        <v>20</v>
      </c>
      <c r="C42" s="6">
        <v>15</v>
      </c>
      <c r="D42" s="6">
        <v>34</v>
      </c>
      <c r="G42" s="11">
        <f t="shared" si="24"/>
        <v>-0.25</v>
      </c>
      <c r="H42" s="11">
        <f t="shared" si="25"/>
        <v>1.2666666666666666</v>
      </c>
      <c r="I42" s="11"/>
      <c r="W42" t="s">
        <v>21</v>
      </c>
      <c r="X42" s="6">
        <f t="shared" si="21"/>
        <v>325</v>
      </c>
      <c r="Y42" s="6">
        <f t="shared" si="22"/>
        <v>386</v>
      </c>
      <c r="Z42" s="6">
        <f t="shared" si="18"/>
        <v>413</v>
      </c>
      <c r="AA42" s="6"/>
    </row>
    <row r="43" spans="1:27" x14ac:dyDescent="0.25">
      <c r="A43" t="s">
        <v>22</v>
      </c>
      <c r="B43" s="6">
        <v>10</v>
      </c>
      <c r="C43" s="6">
        <v>19</v>
      </c>
      <c r="D43" s="6">
        <v>24</v>
      </c>
      <c r="G43" s="11">
        <f t="shared" si="24"/>
        <v>0.89999999999999991</v>
      </c>
      <c r="H43" s="11">
        <f t="shared" si="25"/>
        <v>0.26315789473684204</v>
      </c>
      <c r="I43" s="11"/>
      <c r="W43" t="s">
        <v>22</v>
      </c>
      <c r="X43" s="6">
        <f t="shared" si="21"/>
        <v>335</v>
      </c>
      <c r="Y43" s="6">
        <f t="shared" si="22"/>
        <v>405</v>
      </c>
      <c r="Z43" s="6">
        <f t="shared" si="18"/>
        <v>437</v>
      </c>
      <c r="AA43" s="6"/>
    </row>
    <row r="44" spans="1:27" x14ac:dyDescent="0.25">
      <c r="A44" s="1" t="s">
        <v>0</v>
      </c>
      <c r="B44" s="5">
        <f>SUM(B32:B43)</f>
        <v>335</v>
      </c>
      <c r="C44" s="5">
        <f t="shared" ref="C44:E44" si="26">SUM(C32:C43)</f>
        <v>405</v>
      </c>
      <c r="D44" s="5">
        <f t="shared" si="26"/>
        <v>437</v>
      </c>
      <c r="E44" s="5">
        <f t="shared" si="26"/>
        <v>557</v>
      </c>
      <c r="F44" s="5"/>
      <c r="G44" s="12">
        <f t="shared" si="24"/>
        <v>0.20895522388059695</v>
      </c>
      <c r="H44" s="12">
        <f t="shared" si="25"/>
        <v>7.9012345679012386E-2</v>
      </c>
      <c r="I44" s="12">
        <f>SUM(E32:E36)/SUM(D32:D36) -1</f>
        <v>0.91250000000000009</v>
      </c>
    </row>
    <row r="47" spans="1:27" x14ac:dyDescent="0.25">
      <c r="A47" s="1" t="s">
        <v>24</v>
      </c>
    </row>
    <row r="48" spans="1:27" x14ac:dyDescent="0.25">
      <c r="A48" s="1"/>
    </row>
    <row r="49" spans="1:14" x14ac:dyDescent="0.25">
      <c r="A49" s="1" t="s">
        <v>44</v>
      </c>
    </row>
    <row r="50" spans="1:14" x14ac:dyDescent="0.25">
      <c r="A50" s="1"/>
      <c r="B50" s="25">
        <v>2020</v>
      </c>
      <c r="C50" s="25"/>
      <c r="D50" s="25"/>
      <c r="E50" s="25">
        <v>2021</v>
      </c>
      <c r="F50" s="25"/>
      <c r="G50" s="25"/>
    </row>
    <row r="51" spans="1:14" x14ac:dyDescent="0.25">
      <c r="A51" s="1"/>
      <c r="B51" s="6" t="s">
        <v>45</v>
      </c>
      <c r="C51" s="6" t="s">
        <v>46</v>
      </c>
      <c r="E51" s="6" t="s">
        <v>45</v>
      </c>
      <c r="F51" s="6" t="s">
        <v>46</v>
      </c>
    </row>
    <row r="52" spans="1:14" x14ac:dyDescent="0.25">
      <c r="A52" t="s">
        <v>11</v>
      </c>
      <c r="B52" s="6">
        <v>61</v>
      </c>
      <c r="C52" s="6">
        <v>7</v>
      </c>
      <c r="D52" s="18">
        <f>C52/B52</f>
        <v>0.11475409836065574</v>
      </c>
      <c r="E52" s="6">
        <v>88</v>
      </c>
      <c r="F52" s="6">
        <v>4</v>
      </c>
      <c r="G52" s="18">
        <f>F52/E52</f>
        <v>4.5454545454545456E-2</v>
      </c>
      <c r="N52" s="19"/>
    </row>
    <row r="53" spans="1:14" x14ac:dyDescent="0.25">
      <c r="A53" t="s">
        <v>12</v>
      </c>
      <c r="B53" s="6">
        <v>84</v>
      </c>
      <c r="C53" s="6">
        <v>8</v>
      </c>
      <c r="D53" s="18">
        <f t="shared" ref="D53:D59" si="27">C53/B53</f>
        <v>9.5238095238095233E-2</v>
      </c>
      <c r="E53" s="6">
        <v>137</v>
      </c>
      <c r="F53" s="6">
        <v>12</v>
      </c>
      <c r="G53" s="18">
        <f t="shared" ref="G53:G59" si="28">F53/E53</f>
        <v>8.7591240875912413E-2</v>
      </c>
    </row>
    <row r="54" spans="1:14" x14ac:dyDescent="0.25">
      <c r="A54" t="s">
        <v>13</v>
      </c>
      <c r="B54" s="6">
        <v>70</v>
      </c>
      <c r="C54" s="6">
        <v>2</v>
      </c>
      <c r="D54" s="18">
        <f t="shared" si="27"/>
        <v>2.8571428571428571E-2</v>
      </c>
      <c r="E54" s="6">
        <v>217</v>
      </c>
      <c r="F54" s="6">
        <v>12</v>
      </c>
      <c r="G54" s="18">
        <f t="shared" si="28"/>
        <v>5.5299539170506916E-2</v>
      </c>
    </row>
    <row r="55" spans="1:14" x14ac:dyDescent="0.25">
      <c r="A55" t="s">
        <v>14</v>
      </c>
      <c r="B55" s="6">
        <v>93</v>
      </c>
      <c r="C55" s="6">
        <v>2</v>
      </c>
      <c r="D55" s="18">
        <f t="shared" si="27"/>
        <v>2.1505376344086023E-2</v>
      </c>
      <c r="E55" s="6">
        <v>265</v>
      </c>
      <c r="F55" s="6">
        <v>9</v>
      </c>
      <c r="G55" s="18">
        <f t="shared" si="28"/>
        <v>3.3962264150943396E-2</v>
      </c>
    </row>
    <row r="56" spans="1:14" x14ac:dyDescent="0.25">
      <c r="A56" t="s">
        <v>15</v>
      </c>
      <c r="B56" s="6">
        <v>149</v>
      </c>
      <c r="C56" s="6">
        <v>8</v>
      </c>
      <c r="D56" s="18">
        <f t="shared" si="27"/>
        <v>5.3691275167785234E-2</v>
      </c>
      <c r="E56" s="6">
        <v>246</v>
      </c>
      <c r="F56" s="6">
        <v>12</v>
      </c>
      <c r="G56" s="18">
        <f t="shared" si="28"/>
        <v>4.878048780487805E-2</v>
      </c>
    </row>
    <row r="57" spans="1:14" x14ac:dyDescent="0.25">
      <c r="A57" t="s">
        <v>16</v>
      </c>
      <c r="B57" s="6">
        <v>217</v>
      </c>
      <c r="C57" s="6">
        <v>17</v>
      </c>
      <c r="D57" s="18">
        <f t="shared" si="27"/>
        <v>7.8341013824884786E-2</v>
      </c>
      <c r="E57" s="6">
        <v>258</v>
      </c>
      <c r="F57" s="6">
        <v>16</v>
      </c>
      <c r="G57" s="18">
        <f t="shared" si="28"/>
        <v>6.2015503875968991E-2</v>
      </c>
    </row>
    <row r="58" spans="1:14" x14ac:dyDescent="0.25">
      <c r="A58" t="s">
        <v>17</v>
      </c>
      <c r="B58" s="6">
        <v>157</v>
      </c>
      <c r="C58" s="6">
        <v>15</v>
      </c>
      <c r="D58" s="18">
        <f t="shared" si="27"/>
        <v>9.5541401273885357E-2</v>
      </c>
      <c r="E58" s="6">
        <v>187</v>
      </c>
      <c r="F58" s="6">
        <v>14</v>
      </c>
      <c r="G58" s="18">
        <f t="shared" si="28"/>
        <v>7.4866310160427801E-2</v>
      </c>
    </row>
    <row r="59" spans="1:14" x14ac:dyDescent="0.25">
      <c r="A59" t="s">
        <v>18</v>
      </c>
      <c r="B59" s="6">
        <v>85</v>
      </c>
      <c r="C59" s="6">
        <v>9</v>
      </c>
      <c r="D59" s="18">
        <f t="shared" si="27"/>
        <v>0.10588235294117647</v>
      </c>
      <c r="E59" s="6">
        <v>152</v>
      </c>
      <c r="F59" s="6">
        <v>8</v>
      </c>
      <c r="G59" s="18">
        <f t="shared" si="28"/>
        <v>5.2631578947368418E-2</v>
      </c>
    </row>
    <row r="60" spans="1:14" x14ac:dyDescent="0.25">
      <c r="A60" t="s">
        <v>19</v>
      </c>
    </row>
    <row r="61" spans="1:14" x14ac:dyDescent="0.25">
      <c r="A61" t="s">
        <v>20</v>
      </c>
    </row>
    <row r="62" spans="1:14" x14ac:dyDescent="0.25">
      <c r="A62" t="s">
        <v>21</v>
      </c>
    </row>
    <row r="63" spans="1:14" x14ac:dyDescent="0.25">
      <c r="A63" t="s">
        <v>22</v>
      </c>
    </row>
    <row r="64" spans="1:14" x14ac:dyDescent="0.25">
      <c r="A64" s="1" t="s">
        <v>0</v>
      </c>
      <c r="B64" s="6">
        <f>SUM(B52:B63)</f>
        <v>916</v>
      </c>
      <c r="C64" s="6">
        <f>SUM(C52:C63)</f>
        <v>68</v>
      </c>
      <c r="D64" s="18">
        <f t="shared" ref="D64" si="29">C64/B64</f>
        <v>7.4235807860262015E-2</v>
      </c>
      <c r="E64" s="6">
        <f>SUM(E52:E63)</f>
        <v>1550</v>
      </c>
      <c r="F64" s="6">
        <f>SUM(F52:F63)</f>
        <v>87</v>
      </c>
      <c r="G64" s="18">
        <f t="shared" ref="G64" si="30">F64/E64</f>
        <v>5.6129032258064517E-2</v>
      </c>
    </row>
    <row r="67" spans="1:3" x14ac:dyDescent="0.25">
      <c r="A67" s="1" t="s">
        <v>42</v>
      </c>
      <c r="B67" s="5" t="s">
        <v>43</v>
      </c>
    </row>
    <row r="68" spans="1:3" x14ac:dyDescent="0.25">
      <c r="A68" s="20" t="s">
        <v>36</v>
      </c>
      <c r="B68" s="6">
        <v>1094</v>
      </c>
      <c r="C68" s="8">
        <f>B68/$E$27</f>
        <v>0.66829566279780084</v>
      </c>
    </row>
    <row r="69" spans="1:3" x14ac:dyDescent="0.25">
      <c r="A69" s="20" t="s">
        <v>37</v>
      </c>
      <c r="B69" s="6">
        <v>191</v>
      </c>
      <c r="C69" s="8">
        <f t="shared" ref="C69:C73" si="31">B69/$E$27</f>
        <v>0.11667684789248625</v>
      </c>
    </row>
    <row r="70" spans="1:3" x14ac:dyDescent="0.25">
      <c r="A70" s="20" t="s">
        <v>38</v>
      </c>
      <c r="B70" s="6">
        <v>96</v>
      </c>
      <c r="C70" s="8">
        <f t="shared" si="31"/>
        <v>5.864386072083079E-2</v>
      </c>
    </row>
    <row r="71" spans="1:3" x14ac:dyDescent="0.25">
      <c r="A71" s="20" t="s">
        <v>41</v>
      </c>
      <c r="B71" s="6">
        <v>101</v>
      </c>
      <c r="C71" s="8">
        <f t="shared" si="31"/>
        <v>6.1698228466707389E-2</v>
      </c>
    </row>
    <row r="72" spans="1:3" x14ac:dyDescent="0.25">
      <c r="A72" s="20" t="s">
        <v>39</v>
      </c>
      <c r="B72" s="6">
        <v>78</v>
      </c>
      <c r="C72" s="8">
        <f t="shared" si="31"/>
        <v>4.7648136835675016E-2</v>
      </c>
    </row>
    <row r="73" spans="1:3" x14ac:dyDescent="0.25">
      <c r="A73" s="20" t="s">
        <v>40</v>
      </c>
      <c r="B73" s="6">
        <v>21</v>
      </c>
      <c r="C73" s="8">
        <f t="shared" si="31"/>
        <v>1.2828344532681736E-2</v>
      </c>
    </row>
  </sheetData>
  <mergeCells count="7">
    <mergeCell ref="B50:D50"/>
    <mergeCell ref="E50:G50"/>
    <mergeCell ref="G3:I3"/>
    <mergeCell ref="G20:J20"/>
    <mergeCell ref="Q20:T20"/>
    <mergeCell ref="G31:I31"/>
    <mergeCell ref="L18:T18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8C5C-4E31-407F-8BEE-96A71199588E}">
  <dimension ref="A1"/>
  <sheetViews>
    <sheetView topLeftCell="A21" zoomScale="115" zoomScaleNormal="115" workbookViewId="0">
      <selection activeCell="T20" sqref="T20"/>
    </sheetView>
  </sheetViews>
  <sheetFormatPr defaultRowHeight="15" x14ac:dyDescent="0.25"/>
  <sheetData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9E8E-1F7A-4EB5-8B5B-FBAB9B66EBC6}">
  <dimension ref="A1"/>
  <sheetViews>
    <sheetView workbookViewId="0">
      <selection activeCell="G55" sqref="G55"/>
    </sheetView>
  </sheetViews>
  <sheetFormatPr defaultRowHeight="15" x14ac:dyDescent="0.25"/>
  <sheetData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- Only New</vt:lpstr>
      <vt:lpstr>B - New And Up To 6 Months</vt:lpstr>
      <vt:lpstr>C - Graphs - New And Up To 6 Mo</vt:lpstr>
      <vt:lpstr>D - Graphs - Vehicle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2021-09-02T10:44:37Z</dcterms:created>
  <dcterms:modified xsi:type="dcterms:W3CDTF">2021-09-02T10:44:43Z</dcterms:modified>
</cp:coreProperties>
</file>