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filterPrivacy="1" defaultThemeVersion="166925"/>
  <xr:revisionPtr revIDLastSave="0" documentId="13_ncr:1_{0302D033-F0D8-48D8-9EF0-CDB6EFA6416F}" xr6:coauthVersionLast="47" xr6:coauthVersionMax="47" xr10:uidLastSave="{00000000-0000-0000-0000-000000000000}"/>
  <bookViews>
    <workbookView xWindow="-120" yWindow="-120" windowWidth="50445" windowHeight="21840" xr2:uid="{CB651F9D-2E27-4CA3-B5D9-4CE0188E1CF3}"/>
  </bookViews>
  <sheets>
    <sheet name="B - New And Up To 6 Months" sheetId="2" r:id="rId1"/>
    <sheet name="C - Graphs - New And Up To 6 Mo" sheetId="3" r:id="rId2"/>
    <sheet name="D - Graphs - Vehicle Type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42" i="2" l="1"/>
  <c r="AA14" i="2"/>
  <c r="G62" i="2"/>
  <c r="D63" i="2"/>
  <c r="D62" i="2"/>
  <c r="P35" i="2"/>
  <c r="O35" i="2"/>
  <c r="I42" i="2"/>
  <c r="O7" i="2"/>
  <c r="I14" i="2"/>
  <c r="AA41" i="2"/>
  <c r="D61" i="2"/>
  <c r="G61" i="2"/>
  <c r="I41" i="2"/>
  <c r="I44" i="2"/>
  <c r="I16" i="2"/>
  <c r="I13" i="2"/>
  <c r="D60" i="2" l="1"/>
  <c r="G60" i="2"/>
  <c r="I40" i="2"/>
  <c r="I12" i="2"/>
  <c r="O6" i="2"/>
  <c r="O34" i="2"/>
  <c r="P34" i="2" s="1"/>
  <c r="I39" i="2"/>
  <c r="D59" i="2"/>
  <c r="G59" i="2"/>
  <c r="I11" i="2"/>
  <c r="D58" i="2"/>
  <c r="G58" i="2"/>
  <c r="I38" i="2"/>
  <c r="I10" i="2"/>
  <c r="F64" i="2"/>
  <c r="E64" i="2"/>
  <c r="C64" i="2"/>
  <c r="B64" i="2"/>
  <c r="G57" i="2"/>
  <c r="G56" i="2"/>
  <c r="G55" i="2"/>
  <c r="G54" i="2"/>
  <c r="G53" i="2"/>
  <c r="G52" i="2"/>
  <c r="D57" i="2"/>
  <c r="D56" i="2"/>
  <c r="D55" i="2"/>
  <c r="D54" i="2"/>
  <c r="D53" i="2"/>
  <c r="D52" i="2"/>
  <c r="I37" i="2"/>
  <c r="I9" i="2"/>
  <c r="AA32" i="2"/>
  <c r="AA33" i="2" s="1"/>
  <c r="AA34" i="2" s="1"/>
  <c r="AA35" i="2" s="1"/>
  <c r="AA36" i="2" s="1"/>
  <c r="AA37" i="2" s="1"/>
  <c r="AA38" i="2" s="1"/>
  <c r="AA39" i="2" s="1"/>
  <c r="AA40" i="2" s="1"/>
  <c r="Z32" i="2"/>
  <c r="Z33" i="2" s="1"/>
  <c r="Z34" i="2" s="1"/>
  <c r="Z35" i="2" s="1"/>
  <c r="Z36" i="2" s="1"/>
  <c r="Z37" i="2" s="1"/>
  <c r="Z38" i="2" s="1"/>
  <c r="Z39" i="2" s="1"/>
  <c r="Z40" i="2" s="1"/>
  <c r="Z41" i="2" s="1"/>
  <c r="Z42" i="2" s="1"/>
  <c r="Z43" i="2" s="1"/>
  <c r="Y32" i="2"/>
  <c r="Y33" i="2" s="1"/>
  <c r="Y34" i="2" s="1"/>
  <c r="Y35" i="2" s="1"/>
  <c r="Y36" i="2" s="1"/>
  <c r="Y37" i="2" s="1"/>
  <c r="Y38" i="2" s="1"/>
  <c r="Y39" i="2" s="1"/>
  <c r="Y40" i="2" s="1"/>
  <c r="Y41" i="2" s="1"/>
  <c r="Y42" i="2" s="1"/>
  <c r="Y43" i="2" s="1"/>
  <c r="X32" i="2"/>
  <c r="X33" i="2" s="1"/>
  <c r="X34" i="2" s="1"/>
  <c r="X35" i="2" s="1"/>
  <c r="X36" i="2" s="1"/>
  <c r="X37" i="2" s="1"/>
  <c r="X38" i="2" s="1"/>
  <c r="X39" i="2" s="1"/>
  <c r="X40" i="2" s="1"/>
  <c r="X41" i="2" s="1"/>
  <c r="X42" i="2" s="1"/>
  <c r="X43" i="2" s="1"/>
  <c r="AA4" i="2"/>
  <c r="AA5" i="2" s="1"/>
  <c r="AA6" i="2" s="1"/>
  <c r="AA7" i="2" s="1"/>
  <c r="AA8" i="2" s="1"/>
  <c r="AA9" i="2" s="1"/>
  <c r="AA10" i="2" s="1"/>
  <c r="AA11" i="2" s="1"/>
  <c r="AA12" i="2" s="1"/>
  <c r="AA13" i="2" s="1"/>
  <c r="Z4" i="2"/>
  <c r="Z5" i="2" s="1"/>
  <c r="Z6" i="2" s="1"/>
  <c r="Z7" i="2" s="1"/>
  <c r="Z8" i="2" s="1"/>
  <c r="Z9" i="2" s="1"/>
  <c r="Z10" i="2" s="1"/>
  <c r="Z11" i="2" s="1"/>
  <c r="Z12" i="2" s="1"/>
  <c r="Z13" i="2" s="1"/>
  <c r="Z14" i="2" s="1"/>
  <c r="Z15" i="2" s="1"/>
  <c r="Y4" i="2"/>
  <c r="Y5" i="2" s="1"/>
  <c r="Y6" i="2" s="1"/>
  <c r="Y7" i="2" s="1"/>
  <c r="Y8" i="2" s="1"/>
  <c r="Y9" i="2" s="1"/>
  <c r="Y10" i="2" s="1"/>
  <c r="Y11" i="2" s="1"/>
  <c r="Y12" i="2" s="1"/>
  <c r="Y13" i="2" s="1"/>
  <c r="Y14" i="2" s="1"/>
  <c r="Y15" i="2" s="1"/>
  <c r="X4" i="2"/>
  <c r="X5" i="2" s="1"/>
  <c r="X6" i="2" s="1"/>
  <c r="X7" i="2" s="1"/>
  <c r="X8" i="2" s="1"/>
  <c r="X9" i="2" s="1"/>
  <c r="X10" i="2" s="1"/>
  <c r="X11" i="2" s="1"/>
  <c r="X12" i="2" s="1"/>
  <c r="X13" i="2" s="1"/>
  <c r="X14" i="2" s="1"/>
  <c r="X15" i="2" s="1"/>
  <c r="O33" i="2"/>
  <c r="O5" i="2"/>
  <c r="I36" i="2"/>
  <c r="O26" i="2"/>
  <c r="O24" i="2"/>
  <c r="O23" i="2"/>
  <c r="I8" i="2"/>
  <c r="N35" i="2"/>
  <c r="M35" i="2"/>
  <c r="L35" i="2"/>
  <c r="N34" i="2"/>
  <c r="M34" i="2"/>
  <c r="L34" i="2"/>
  <c r="N33" i="2"/>
  <c r="M33" i="2"/>
  <c r="L33" i="2"/>
  <c r="O32" i="2"/>
  <c r="N32" i="2"/>
  <c r="M32" i="2"/>
  <c r="L32" i="2"/>
  <c r="N7" i="2"/>
  <c r="P7" i="2" s="1"/>
  <c r="M7" i="2"/>
  <c r="L7" i="2"/>
  <c r="N6" i="2"/>
  <c r="M6" i="2"/>
  <c r="L6" i="2"/>
  <c r="N5" i="2"/>
  <c r="M5" i="2"/>
  <c r="L5" i="2"/>
  <c r="O4" i="2"/>
  <c r="N4" i="2"/>
  <c r="M4" i="2"/>
  <c r="L4" i="2"/>
  <c r="H43" i="2"/>
  <c r="G43" i="2"/>
  <c r="H42" i="2"/>
  <c r="G42" i="2"/>
  <c r="H41" i="2"/>
  <c r="G41" i="2"/>
  <c r="H40" i="2"/>
  <c r="G40" i="2"/>
  <c r="H39" i="2"/>
  <c r="G39" i="2"/>
  <c r="H38" i="2"/>
  <c r="G38" i="2"/>
  <c r="H37" i="2"/>
  <c r="G37" i="2"/>
  <c r="H36" i="2"/>
  <c r="G36" i="2"/>
  <c r="I35" i="2"/>
  <c r="H35" i="2"/>
  <c r="G35" i="2"/>
  <c r="I34" i="2"/>
  <c r="H34" i="2"/>
  <c r="G34" i="2"/>
  <c r="I33" i="2"/>
  <c r="H33" i="2"/>
  <c r="G33" i="2"/>
  <c r="I32" i="2"/>
  <c r="H32" i="2"/>
  <c r="G32" i="2"/>
  <c r="E44" i="2"/>
  <c r="D44" i="2"/>
  <c r="C44" i="2"/>
  <c r="B44" i="2"/>
  <c r="E27" i="2"/>
  <c r="J25" i="2" s="1"/>
  <c r="D27" i="2"/>
  <c r="I25" i="2" s="1"/>
  <c r="C27" i="2"/>
  <c r="H25" i="2" s="1"/>
  <c r="B27" i="2"/>
  <c r="G26" i="2" s="1"/>
  <c r="O22" i="2"/>
  <c r="O25" i="2" s="1"/>
  <c r="N22" i="2"/>
  <c r="N25" i="2" s="1"/>
  <c r="M22" i="2"/>
  <c r="M25" i="2" s="1"/>
  <c r="L22" i="2"/>
  <c r="L25" i="2" s="1"/>
  <c r="E16" i="2"/>
  <c r="D16" i="2"/>
  <c r="C16" i="2"/>
  <c r="B16" i="2"/>
  <c r="H15" i="2"/>
  <c r="G15" i="2"/>
  <c r="H14" i="2"/>
  <c r="G14" i="2"/>
  <c r="H13" i="2"/>
  <c r="G13" i="2"/>
  <c r="H12" i="2"/>
  <c r="G12" i="2"/>
  <c r="H11" i="2"/>
  <c r="H10" i="2"/>
  <c r="G10" i="2"/>
  <c r="H9" i="2"/>
  <c r="G9" i="2"/>
  <c r="H8" i="2"/>
  <c r="G8" i="2"/>
  <c r="I7" i="2"/>
  <c r="H7" i="2"/>
  <c r="G7" i="2"/>
  <c r="I6" i="2"/>
  <c r="H6" i="2"/>
  <c r="G6" i="2"/>
  <c r="I5" i="2"/>
  <c r="H5" i="2"/>
  <c r="G5" i="2"/>
  <c r="I4" i="2"/>
  <c r="H4" i="2"/>
  <c r="G4" i="2"/>
  <c r="P6" i="2" l="1"/>
  <c r="P33" i="2"/>
  <c r="G44" i="2"/>
  <c r="G64" i="2"/>
  <c r="O36" i="2"/>
  <c r="D64" i="2"/>
  <c r="N8" i="2"/>
  <c r="M36" i="2"/>
  <c r="M8" i="2"/>
  <c r="H44" i="2"/>
  <c r="L36" i="2"/>
  <c r="P32" i="2"/>
  <c r="N36" i="2"/>
  <c r="P5" i="2"/>
  <c r="L8" i="2"/>
  <c r="O8" i="2"/>
  <c r="P4" i="2"/>
  <c r="H26" i="2"/>
  <c r="G21" i="2"/>
  <c r="H21" i="2"/>
  <c r="I21" i="2"/>
  <c r="I26" i="2"/>
  <c r="J21" i="2"/>
  <c r="J26" i="2"/>
  <c r="I22" i="2"/>
  <c r="G16" i="2"/>
  <c r="H16" i="2"/>
  <c r="G22" i="2"/>
  <c r="G23" i="2"/>
  <c r="H22" i="2"/>
  <c r="G24" i="2"/>
  <c r="G25" i="2"/>
  <c r="J22" i="2"/>
  <c r="L27" i="2"/>
  <c r="Q25" i="2" s="1"/>
  <c r="H23" i="2"/>
  <c r="H24" i="2"/>
  <c r="M27" i="2"/>
  <c r="I23" i="2"/>
  <c r="I24" i="2"/>
  <c r="N27" i="2"/>
  <c r="J23" i="2"/>
  <c r="J24" i="2"/>
  <c r="O27" i="2"/>
  <c r="T25" i="2" s="1"/>
  <c r="T22" i="2" l="1"/>
  <c r="Q22" i="2"/>
  <c r="S25" i="2"/>
  <c r="T24" i="2"/>
  <c r="T23" i="2"/>
  <c r="T26" i="2"/>
  <c r="R24" i="2"/>
  <c r="R23" i="2"/>
  <c r="R22" i="2"/>
  <c r="R26" i="2"/>
  <c r="R25" i="2"/>
  <c r="S24" i="2"/>
  <c r="S23" i="2"/>
  <c r="S22" i="2"/>
  <c r="S26" i="2"/>
  <c r="Q26" i="2"/>
  <c r="Q24" i="2"/>
  <c r="Q23" i="2"/>
</calcChain>
</file>

<file path=xl/sharedStrings.xml><?xml version="1.0" encoding="utf-8"?>
<sst xmlns="http://schemas.openxmlformats.org/spreadsheetml/2006/main" count="130" uniqueCount="39">
  <si>
    <t>Total</t>
  </si>
  <si>
    <t>unknown</t>
  </si>
  <si>
    <t>2021*</t>
  </si>
  <si>
    <t>pcs</t>
  </si>
  <si>
    <t>change to the same month of the previous year</t>
  </si>
  <si>
    <t>overall share in %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</si>
  <si>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</si>
  <si>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</si>
  <si>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</si>
  <si>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</si>
  <si>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</si>
  <si>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</si>
  <si>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</si>
  <si>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</si>
  <si>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</si>
  <si>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</si>
  <si>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</si>
  <si>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</si>
  <si>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Motorhomes</t>
  </si>
  <si>
    <t>registrations</t>
  </si>
  <si>
    <t>preliminary, year unfinished</t>
  </si>
  <si>
    <t>after split of unknown, 2/3 alcove,  1/3 semi-integrated</t>
  </si>
  <si>
    <t>body type</t>
  </si>
  <si>
    <t>Q1</t>
  </si>
  <si>
    <t>Q2</t>
  </si>
  <si>
    <t>Q3</t>
  </si>
  <si>
    <t>Q4</t>
  </si>
  <si>
    <t>Q1 2021 to Q1 2020</t>
  </si>
  <si>
    <t>Caravans - trailers</t>
  </si>
  <si>
    <t>registered so far</t>
  </si>
  <si>
    <t>Q2 2021 to Q2 2020</t>
  </si>
  <si>
    <t>Registrace dle hmotnosti</t>
  </si>
  <si>
    <t>do 3500</t>
  </si>
  <si>
    <t>nad 3500</t>
  </si>
  <si>
    <t>alkovna</t>
  </si>
  <si>
    <t>kemper</t>
  </si>
  <si>
    <t>vestavba</t>
  </si>
  <si>
    <t>integrál</t>
  </si>
  <si>
    <t>polointegrál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</si>
</sst>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7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29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9" fontId="0" fillId="0" borderId="0" xfId="0" applyNumberFormat="1" applyAlignment="1">
      <alignment horizontal="center"/>
    </xf>
    <xf numFmtId="9" fontId="2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9" fontId="0" fillId="0" borderId="0" xfId="0" applyNumberFormat="1" applyAlignment="1">
      <alignment horizontal="center" vertical="center"/>
    </xf>
    <xf numFmtId="9" fontId="2" fillId="0" borderId="0" xfId="0" applyNumberFormat="1" applyFont="1" applyAlignment="1">
      <alignment horizontal="center" vertical="center"/>
    </xf>
    <xf numFmtId="0" fontId="6" fillId="0" borderId="0" xfId="0" applyFont="1"/>
    <xf numFmtId="9" fontId="1" fillId="2" borderId="0" xfId="1" applyNumberFormat="1" applyAlignment="1">
      <alignment horizontal="center"/>
    </xf>
    <xf numFmtId="0" fontId="1" fillId="2" borderId="0" xfId="1" applyAlignment="1">
      <alignment horizontal="center"/>
    </xf>
    <xf numFmtId="9" fontId="1" fillId="2" borderId="0" xfId="1" applyNumberFormat="1" applyAlignment="1">
      <alignment horizontal="center" vertical="center"/>
    </xf>
    <xf numFmtId="9" fontId="1" fillId="2" borderId="0" xfId="1" applyNumberFormat="1"/>
    <xf numFmtId="164" fontId="0" fillId="0" borderId="0" xfId="0" applyNumberFormat="1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Obytn</a:t>
            </a:r>
            <a:r>
              <a:rPr lang="cs-CZ"/>
              <a:t>é</a:t>
            </a:r>
            <a:r>
              <a:rPr lang="cs-CZ" baseline="0"/>
              <a:t> přívěsy - registrace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2018</c:v>
          </c:tx>
          <c:spPr>
            <a:ln w="28575" cap="rnd">
              <a:solidFill>
                <a:schemeClr val="bg1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Months'!$A$32:$A$43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Months'!$B$32:$B$43</c:f>
              <c:numCache>
                <c:formatCode>General</c:formatCode>
                <c:ptCount val="12"/>
                <c:pt idx="0">
                  <c:v>7</c:v>
                </c:pt>
                <c:pt idx="1">
                  <c:v>14</c:v>
                </c:pt>
                <c:pt idx="2">
                  <c:v>29</c:v>
                </c:pt>
                <c:pt idx="3">
                  <c:v>41</c:v>
                </c:pt>
                <c:pt idx="4">
                  <c:v>47</c:v>
                </c:pt>
                <c:pt idx="5">
                  <c:v>69</c:v>
                </c:pt>
                <c:pt idx="6">
                  <c:v>33</c:v>
                </c:pt>
                <c:pt idx="7">
                  <c:v>25</c:v>
                </c:pt>
                <c:pt idx="8">
                  <c:v>19</c:v>
                </c:pt>
                <c:pt idx="9">
                  <c:v>21</c:v>
                </c:pt>
                <c:pt idx="10">
                  <c:v>20</c:v>
                </c:pt>
                <c:pt idx="11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ADD-46FD-8F9D-B85A6AEDCA30}"/>
            </c:ext>
          </c:extLst>
        </c:ser>
        <c:ser>
          <c:idx val="1"/>
          <c:order val="1"/>
          <c:tx>
            <c:v>2019</c:v>
          </c:tx>
          <c:spPr>
            <a:ln w="28575" cap="rnd">
              <a:solidFill>
                <a:schemeClr val="tx1">
                  <a:lumMod val="50000"/>
                  <a:lumOff val="5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Months'!$A$32:$A$43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Months'!$C$32:$C$43</c:f>
              <c:numCache>
                <c:formatCode>General</c:formatCode>
                <c:ptCount val="12"/>
                <c:pt idx="0">
                  <c:v>19</c:v>
                </c:pt>
                <c:pt idx="1">
                  <c:v>25</c:v>
                </c:pt>
                <c:pt idx="2">
                  <c:v>30</c:v>
                </c:pt>
                <c:pt idx="3">
                  <c:v>66</c:v>
                </c:pt>
                <c:pt idx="4">
                  <c:v>52</c:v>
                </c:pt>
                <c:pt idx="5">
                  <c:v>69</c:v>
                </c:pt>
                <c:pt idx="6">
                  <c:v>42</c:v>
                </c:pt>
                <c:pt idx="7">
                  <c:v>33</c:v>
                </c:pt>
                <c:pt idx="8">
                  <c:v>18</c:v>
                </c:pt>
                <c:pt idx="9">
                  <c:v>17</c:v>
                </c:pt>
                <c:pt idx="10">
                  <c:v>15</c:v>
                </c:pt>
                <c:pt idx="11">
                  <c:v>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ADD-46FD-8F9D-B85A6AEDCA30}"/>
            </c:ext>
          </c:extLst>
        </c:ser>
        <c:ser>
          <c:idx val="2"/>
          <c:order val="2"/>
          <c:tx>
            <c:v>2020</c:v>
          </c:tx>
          <c:spPr>
            <a:ln w="28575" cap="rnd">
              <a:solidFill>
                <a:schemeClr val="tx1">
                  <a:lumMod val="95000"/>
                  <a:lumOff val="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Months'!$A$32:$A$43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Months'!$D$32:$D$43</c:f>
              <c:numCache>
                <c:formatCode>General</c:formatCode>
                <c:ptCount val="12"/>
                <c:pt idx="0">
                  <c:v>15</c:v>
                </c:pt>
                <c:pt idx="1">
                  <c:v>34</c:v>
                </c:pt>
                <c:pt idx="2">
                  <c:v>23</c:v>
                </c:pt>
                <c:pt idx="3">
                  <c:v>37</c:v>
                </c:pt>
                <c:pt idx="4">
                  <c:v>51</c:v>
                </c:pt>
                <c:pt idx="5">
                  <c:v>73</c:v>
                </c:pt>
                <c:pt idx="6">
                  <c:v>73</c:v>
                </c:pt>
                <c:pt idx="7">
                  <c:v>38</c:v>
                </c:pt>
                <c:pt idx="8">
                  <c:v>18</c:v>
                </c:pt>
                <c:pt idx="9">
                  <c:v>17</c:v>
                </c:pt>
                <c:pt idx="10">
                  <c:v>34</c:v>
                </c:pt>
                <c:pt idx="11">
                  <c:v>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ADD-46FD-8F9D-B85A6AEDCA30}"/>
            </c:ext>
          </c:extLst>
        </c:ser>
        <c:ser>
          <c:idx val="3"/>
          <c:order val="3"/>
          <c:tx>
            <c:v>2021</c:v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Months'!$A$32:$A$43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Months'!$E$32:$E$43</c:f>
              <c:numCache>
                <c:formatCode>General</c:formatCode>
                <c:ptCount val="12"/>
                <c:pt idx="0">
                  <c:v>20</c:v>
                </c:pt>
                <c:pt idx="1">
                  <c:v>39</c:v>
                </c:pt>
                <c:pt idx="2">
                  <c:v>66</c:v>
                </c:pt>
                <c:pt idx="3">
                  <c:v>84</c:v>
                </c:pt>
                <c:pt idx="4">
                  <c:v>97</c:v>
                </c:pt>
                <c:pt idx="5">
                  <c:v>135</c:v>
                </c:pt>
                <c:pt idx="6">
                  <c:v>66</c:v>
                </c:pt>
                <c:pt idx="7">
                  <c:v>50</c:v>
                </c:pt>
                <c:pt idx="8">
                  <c:v>40</c:v>
                </c:pt>
                <c:pt idx="9">
                  <c:v>30</c:v>
                </c:pt>
                <c:pt idx="10">
                  <c:v>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ADD-46FD-8F9D-B85A6AEDCA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21957096"/>
        <c:axId val="621956440"/>
      </c:lineChart>
      <c:catAx>
        <c:axId val="62195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1956440"/>
        <c:crosses val="autoZero"/>
        <c:auto val="1"/>
        <c:lblAlgn val="ctr"/>
        <c:lblOffset val="100"/>
        <c:noMultiLvlLbl val="0"/>
      </c:catAx>
      <c:valAx>
        <c:axId val="6219564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195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Obytná</a:t>
            </a:r>
            <a:r>
              <a:rPr lang="cs-CZ" baseline="0"/>
              <a:t> auta - registrace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2018</c:v>
          </c:tx>
          <c:spPr>
            <a:ln w="28575" cap="rnd">
              <a:solidFill>
                <a:schemeClr val="bg1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Months'!$A$4:$A$15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Months'!$B$4:$B$15</c:f>
              <c:numCache>
                <c:formatCode>General</c:formatCode>
                <c:ptCount val="12"/>
                <c:pt idx="0">
                  <c:v>57</c:v>
                </c:pt>
                <c:pt idx="1">
                  <c:v>49</c:v>
                </c:pt>
                <c:pt idx="2">
                  <c:v>102</c:v>
                </c:pt>
                <c:pt idx="3">
                  <c:v>130</c:v>
                </c:pt>
                <c:pt idx="4">
                  <c:v>128</c:v>
                </c:pt>
                <c:pt idx="5">
                  <c:v>177</c:v>
                </c:pt>
                <c:pt idx="6">
                  <c:v>88</c:v>
                </c:pt>
                <c:pt idx="7">
                  <c:v>70</c:v>
                </c:pt>
                <c:pt idx="8">
                  <c:v>49</c:v>
                </c:pt>
                <c:pt idx="9">
                  <c:v>46</c:v>
                </c:pt>
                <c:pt idx="10">
                  <c:v>36</c:v>
                </c:pt>
                <c:pt idx="11">
                  <c:v>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0A7-4290-A139-097FD4D91378}"/>
            </c:ext>
          </c:extLst>
        </c:ser>
        <c:ser>
          <c:idx val="1"/>
          <c:order val="1"/>
          <c:tx>
            <c:v>2019</c:v>
          </c:tx>
          <c:spPr>
            <a:ln w="28575" cap="rnd">
              <a:solidFill>
                <a:schemeClr val="bg1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Months'!$A$4:$A$15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Months'!$C$4:$C$15</c:f>
              <c:numCache>
                <c:formatCode>General</c:formatCode>
                <c:ptCount val="12"/>
                <c:pt idx="0">
                  <c:v>54</c:v>
                </c:pt>
                <c:pt idx="1">
                  <c:v>59</c:v>
                </c:pt>
                <c:pt idx="2">
                  <c:v>108</c:v>
                </c:pt>
                <c:pt idx="3">
                  <c:v>208</c:v>
                </c:pt>
                <c:pt idx="4">
                  <c:v>166</c:v>
                </c:pt>
                <c:pt idx="5">
                  <c:v>172</c:v>
                </c:pt>
                <c:pt idx="6">
                  <c:v>127</c:v>
                </c:pt>
                <c:pt idx="7">
                  <c:v>106</c:v>
                </c:pt>
                <c:pt idx="8">
                  <c:v>30</c:v>
                </c:pt>
                <c:pt idx="9">
                  <c:v>54</c:v>
                </c:pt>
                <c:pt idx="10">
                  <c:v>42</c:v>
                </c:pt>
                <c:pt idx="11">
                  <c:v>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0A7-4290-A139-097FD4D91378}"/>
            </c:ext>
          </c:extLst>
        </c:ser>
        <c:ser>
          <c:idx val="2"/>
          <c:order val="2"/>
          <c:tx>
            <c:v>2020</c:v>
          </c:tx>
          <c:spPr>
            <a:ln w="28575" cap="rnd">
              <a:solidFill>
                <a:schemeClr val="bg2">
                  <a:lumMod val="1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Months'!$A$4:$A$15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Months'!$D$4:$D$15</c:f>
              <c:numCache>
                <c:formatCode>General</c:formatCode>
                <c:ptCount val="12"/>
                <c:pt idx="0">
                  <c:v>68</c:v>
                </c:pt>
                <c:pt idx="1">
                  <c:v>92</c:v>
                </c:pt>
                <c:pt idx="2">
                  <c:v>72</c:v>
                </c:pt>
                <c:pt idx="3">
                  <c:v>95</c:v>
                </c:pt>
                <c:pt idx="4">
                  <c:v>157</c:v>
                </c:pt>
                <c:pt idx="5">
                  <c:v>234</c:v>
                </c:pt>
                <c:pt idx="6">
                  <c:v>173</c:v>
                </c:pt>
                <c:pt idx="7">
                  <c:v>95</c:v>
                </c:pt>
                <c:pt idx="8">
                  <c:v>51</c:v>
                </c:pt>
                <c:pt idx="9">
                  <c:v>71</c:v>
                </c:pt>
                <c:pt idx="10">
                  <c:v>77</c:v>
                </c:pt>
                <c:pt idx="11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0A7-4290-A139-097FD4D91378}"/>
            </c:ext>
          </c:extLst>
        </c:ser>
        <c:ser>
          <c:idx val="3"/>
          <c:order val="3"/>
          <c:tx>
            <c:v>2021</c:v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Months'!$A$4:$A$15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Months'!$E$4:$E$15</c:f>
              <c:numCache>
                <c:formatCode>General</c:formatCode>
                <c:ptCount val="12"/>
                <c:pt idx="0">
                  <c:v>92</c:v>
                </c:pt>
                <c:pt idx="1">
                  <c:v>150</c:v>
                </c:pt>
                <c:pt idx="2">
                  <c:v>229</c:v>
                </c:pt>
                <c:pt idx="3">
                  <c:v>274</c:v>
                </c:pt>
                <c:pt idx="4">
                  <c:v>259</c:v>
                </c:pt>
                <c:pt idx="5">
                  <c:v>276</c:v>
                </c:pt>
                <c:pt idx="6">
                  <c:v>201</c:v>
                </c:pt>
                <c:pt idx="7">
                  <c:v>160</c:v>
                </c:pt>
                <c:pt idx="8">
                  <c:v>101</c:v>
                </c:pt>
                <c:pt idx="9">
                  <c:v>118</c:v>
                </c:pt>
                <c:pt idx="10">
                  <c:v>144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0A7-4290-A139-097FD4D913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6159808"/>
        <c:axId val="576162432"/>
      </c:lineChart>
      <c:catAx>
        <c:axId val="5761598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6162432"/>
        <c:crosses val="autoZero"/>
        <c:auto val="1"/>
        <c:lblAlgn val="ctr"/>
        <c:lblOffset val="100"/>
        <c:noMultiLvlLbl val="0"/>
      </c:catAx>
      <c:valAx>
        <c:axId val="576162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61598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Obytn</a:t>
            </a:r>
            <a:r>
              <a:rPr lang="cs-CZ"/>
              <a:t>á</a:t>
            </a:r>
            <a:r>
              <a:rPr lang="cs-CZ" baseline="0"/>
              <a:t> auta - registrace od začátku roku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2018</c:v>
          </c:tx>
          <c:spPr>
            <a:ln w="28575" cap="rnd">
              <a:solidFill>
                <a:schemeClr val="bg1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Months'!$W$4:$W$15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Months'!$X$4:$X$15</c:f>
              <c:numCache>
                <c:formatCode>General</c:formatCode>
                <c:ptCount val="12"/>
                <c:pt idx="0">
                  <c:v>57</c:v>
                </c:pt>
                <c:pt idx="1">
                  <c:v>106</c:v>
                </c:pt>
                <c:pt idx="2">
                  <c:v>208</c:v>
                </c:pt>
                <c:pt idx="3">
                  <c:v>338</c:v>
                </c:pt>
                <c:pt idx="4">
                  <c:v>466</c:v>
                </c:pt>
                <c:pt idx="5">
                  <c:v>643</c:v>
                </c:pt>
                <c:pt idx="6">
                  <c:v>731</c:v>
                </c:pt>
                <c:pt idx="7">
                  <c:v>801</c:v>
                </c:pt>
                <c:pt idx="8">
                  <c:v>850</c:v>
                </c:pt>
                <c:pt idx="9">
                  <c:v>896</c:v>
                </c:pt>
                <c:pt idx="10">
                  <c:v>932</c:v>
                </c:pt>
                <c:pt idx="11">
                  <c:v>1020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3BF-4378-A2A2-A24C997C332E}"/>
            </c:ext>
          </c:extLst>
        </c:ser>
        <c:ser>
          <c:idx val="1"/>
          <c:order val="1"/>
          <c:tx>
            <c:v>2019</c:v>
          </c:tx>
          <c:spPr>
            <a:ln w="28575" cap="rnd">
              <a:solidFill>
                <a:schemeClr val="tx1">
                  <a:lumMod val="50000"/>
                  <a:lumOff val="5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Months'!$W$4:$W$15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Months'!$Y$4:$Y$15</c:f>
              <c:numCache>
                <c:formatCode>General</c:formatCode>
                <c:ptCount val="12"/>
                <c:pt idx="0">
                  <c:v>54</c:v>
                </c:pt>
                <c:pt idx="1">
                  <c:v>113</c:v>
                </c:pt>
                <c:pt idx="2">
                  <c:v>221</c:v>
                </c:pt>
                <c:pt idx="3">
                  <c:v>429</c:v>
                </c:pt>
                <c:pt idx="4">
                  <c:v>595</c:v>
                </c:pt>
                <c:pt idx="5">
                  <c:v>767</c:v>
                </c:pt>
                <c:pt idx="6">
                  <c:v>894</c:v>
                </c:pt>
                <c:pt idx="7">
                  <c:v>1000</c:v>
                </c:pt>
                <c:pt idx="8">
                  <c:v>1030</c:v>
                </c:pt>
                <c:pt idx="9">
                  <c:v>1084</c:v>
                </c:pt>
                <c:pt idx="10">
                  <c:v>1126</c:v>
                </c:pt>
                <c:pt idx="11">
                  <c:v>1194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3BF-4378-A2A2-A24C997C332E}"/>
            </c:ext>
          </c:extLst>
        </c:ser>
        <c:ser>
          <c:idx val="2"/>
          <c:order val="2"/>
          <c:tx>
            <c:v>2020</c:v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Months'!$W$4:$W$15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Months'!$Z$4:$Z$15</c:f>
              <c:numCache>
                <c:formatCode>General</c:formatCode>
                <c:ptCount val="12"/>
                <c:pt idx="0">
                  <c:v>68</c:v>
                </c:pt>
                <c:pt idx="1">
                  <c:v>160</c:v>
                </c:pt>
                <c:pt idx="2">
                  <c:v>232</c:v>
                </c:pt>
                <c:pt idx="3">
                  <c:v>327</c:v>
                </c:pt>
                <c:pt idx="4">
                  <c:v>484</c:v>
                </c:pt>
                <c:pt idx="5">
                  <c:v>718</c:v>
                </c:pt>
                <c:pt idx="6">
                  <c:v>891</c:v>
                </c:pt>
                <c:pt idx="7">
                  <c:v>986</c:v>
                </c:pt>
                <c:pt idx="8">
                  <c:v>1037</c:v>
                </c:pt>
                <c:pt idx="9">
                  <c:v>1108</c:v>
                </c:pt>
                <c:pt idx="10">
                  <c:v>1185</c:v>
                </c:pt>
                <c:pt idx="11">
                  <c:v>1263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3BF-4378-A2A2-A24C997C332E}"/>
            </c:ext>
          </c:extLst>
        </c:ser>
        <c:ser>
          <c:idx val="3"/>
          <c:order val="3"/>
          <c:tx>
            <c:v>2021</c:v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Months'!$W$4:$W$15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Months'!$AA$4:$AA$15</c:f>
              <c:numCache>
                <c:formatCode>General</c:formatCode>
                <c:ptCount val="12"/>
                <c:pt idx="0">
                  <c:v>92</c:v>
                </c:pt>
                <c:pt idx="1">
                  <c:v>242</c:v>
                </c:pt>
                <c:pt idx="2">
                  <c:v>471</c:v>
                </c:pt>
                <c:pt idx="3">
                  <c:v>745</c:v>
                </c:pt>
                <c:pt idx="4">
                  <c:v>1004</c:v>
                </c:pt>
                <c:pt idx="5">
                  <c:v>1280</c:v>
                </c:pt>
                <c:pt idx="6">
                  <c:v>1481</c:v>
                </c:pt>
                <c:pt idx="7">
                  <c:v>1641</c:v>
                </c:pt>
                <c:pt idx="8">
                  <c:v>1742</c:v>
                </c:pt>
                <c:pt idx="9">
                  <c:v>1860</c:v>
                </c:pt>
                <c:pt idx="10">
                  <c:v>2004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3BF-4378-A2A2-A24C997C33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84479952"/>
        <c:axId val="284484872"/>
      </c:lineChart>
      <c:catAx>
        <c:axId val="284479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4484872"/>
        <c:crosses val="autoZero"/>
        <c:auto val="1"/>
        <c:lblAlgn val="ctr"/>
        <c:lblOffset val="100"/>
        <c:noMultiLvlLbl val="0"/>
      </c:catAx>
      <c:valAx>
        <c:axId val="2844848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4479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Obytné přívěsy - registrace od</a:t>
            </a:r>
            <a:r>
              <a:rPr lang="cs-CZ" baseline="0"/>
              <a:t> začátku roku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2018</c:v>
          </c:tx>
          <c:spPr>
            <a:ln w="28575" cap="rnd">
              <a:solidFill>
                <a:schemeClr val="bg1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Months'!$W$32:$W$43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Months'!$X$32:$X$43</c:f>
              <c:numCache>
                <c:formatCode>General</c:formatCode>
                <c:ptCount val="12"/>
                <c:pt idx="0">
                  <c:v>7</c:v>
                </c:pt>
                <c:pt idx="1">
                  <c:v>21</c:v>
                </c:pt>
                <c:pt idx="2">
                  <c:v>50</c:v>
                </c:pt>
                <c:pt idx="3">
                  <c:v>91</c:v>
                </c:pt>
                <c:pt idx="4">
                  <c:v>138</c:v>
                </c:pt>
                <c:pt idx="5">
                  <c:v>207</c:v>
                </c:pt>
                <c:pt idx="6">
                  <c:v>240</c:v>
                </c:pt>
                <c:pt idx="7">
                  <c:v>265</c:v>
                </c:pt>
                <c:pt idx="8">
                  <c:v>284</c:v>
                </c:pt>
                <c:pt idx="9">
                  <c:v>305</c:v>
                </c:pt>
                <c:pt idx="10">
                  <c:v>325</c:v>
                </c:pt>
                <c:pt idx="11">
                  <c:v>335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159-4538-A0AB-E8553D85F3CD}"/>
            </c:ext>
          </c:extLst>
        </c:ser>
        <c:ser>
          <c:idx val="1"/>
          <c:order val="1"/>
          <c:tx>
            <c:v>2019</c:v>
          </c:tx>
          <c:spPr>
            <a:ln w="28575" cap="rnd">
              <a:solidFill>
                <a:schemeClr val="tx1">
                  <a:lumMod val="50000"/>
                  <a:lumOff val="5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Months'!$W$32:$W$43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Months'!$Y$32:$Y$43</c:f>
              <c:numCache>
                <c:formatCode>General</c:formatCode>
                <c:ptCount val="12"/>
                <c:pt idx="0">
                  <c:v>19</c:v>
                </c:pt>
                <c:pt idx="1">
                  <c:v>44</c:v>
                </c:pt>
                <c:pt idx="2">
                  <c:v>74</c:v>
                </c:pt>
                <c:pt idx="3">
                  <c:v>140</c:v>
                </c:pt>
                <c:pt idx="4">
                  <c:v>192</c:v>
                </c:pt>
                <c:pt idx="5">
                  <c:v>261</c:v>
                </c:pt>
                <c:pt idx="6">
                  <c:v>303</c:v>
                </c:pt>
                <c:pt idx="7">
                  <c:v>336</c:v>
                </c:pt>
                <c:pt idx="8">
                  <c:v>354</c:v>
                </c:pt>
                <c:pt idx="9">
                  <c:v>371</c:v>
                </c:pt>
                <c:pt idx="10">
                  <c:v>386</c:v>
                </c:pt>
                <c:pt idx="11">
                  <c:v>405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159-4538-A0AB-E8553D85F3CD}"/>
            </c:ext>
          </c:extLst>
        </c:ser>
        <c:ser>
          <c:idx val="2"/>
          <c:order val="2"/>
          <c:tx>
            <c:v>2020</c:v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Months'!$W$32:$W$43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Months'!$Z$32:$Z$43</c:f>
              <c:numCache>
                <c:formatCode>General</c:formatCode>
                <c:ptCount val="12"/>
                <c:pt idx="0">
                  <c:v>15</c:v>
                </c:pt>
                <c:pt idx="1">
                  <c:v>49</c:v>
                </c:pt>
                <c:pt idx="2">
                  <c:v>72</c:v>
                </c:pt>
                <c:pt idx="3">
                  <c:v>109</c:v>
                </c:pt>
                <c:pt idx="4">
                  <c:v>160</c:v>
                </c:pt>
                <c:pt idx="5">
                  <c:v>233</c:v>
                </c:pt>
                <c:pt idx="6">
                  <c:v>306</c:v>
                </c:pt>
                <c:pt idx="7">
                  <c:v>344</c:v>
                </c:pt>
                <c:pt idx="8">
                  <c:v>362</c:v>
                </c:pt>
                <c:pt idx="9">
                  <c:v>379</c:v>
                </c:pt>
                <c:pt idx="10">
                  <c:v>413</c:v>
                </c:pt>
                <c:pt idx="11">
                  <c:v>437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159-4538-A0AB-E8553D85F3CD}"/>
            </c:ext>
          </c:extLst>
        </c:ser>
        <c:ser>
          <c:idx val="3"/>
          <c:order val="3"/>
          <c:tx>
            <c:v>2021</c:v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Months'!$W$32:$W$43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Months'!$AA$32:$AA$43</c:f>
              <c:numCache>
                <c:formatCode>General</c:formatCode>
                <c:ptCount val="12"/>
                <c:pt idx="0">
                  <c:v>20</c:v>
                </c:pt>
                <c:pt idx="1">
                  <c:v>59</c:v>
                </c:pt>
                <c:pt idx="2">
                  <c:v>125</c:v>
                </c:pt>
                <c:pt idx="3">
                  <c:v>209</c:v>
                </c:pt>
                <c:pt idx="4">
                  <c:v>306</c:v>
                </c:pt>
                <c:pt idx="5">
                  <c:v>441</c:v>
                </c:pt>
                <c:pt idx="6">
                  <c:v>507</c:v>
                </c:pt>
                <c:pt idx="7">
                  <c:v>557</c:v>
                </c:pt>
                <c:pt idx="8">
                  <c:v>597</c:v>
                </c:pt>
                <c:pt idx="9">
                  <c:v>627</c:v>
                </c:pt>
                <c:pt idx="10">
                  <c:v>653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159-4538-A0AB-E8553D85F3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1658920"/>
        <c:axId val="581659904"/>
      </c:lineChart>
      <c:catAx>
        <c:axId val="581658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1659904"/>
        <c:crosses val="autoZero"/>
        <c:auto val="1"/>
        <c:lblAlgn val="ctr"/>
        <c:lblOffset val="100"/>
        <c:noMultiLvlLbl val="0"/>
      </c:catAx>
      <c:valAx>
        <c:axId val="581659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1658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Provedení obytných aut - po korekci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E7B6-4975-A66D-3BCE4DED539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7B6-4975-A66D-3BCE4DED539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E7B6-4975-A66D-3BCE4DED5393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E7B6-4975-A66D-3BCE4DED5393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E7B6-4975-A66D-3BCE4DED5393}"/>
              </c:ext>
            </c:extLst>
          </c:dPt>
          <c:cat>
            <c:strRef>
              <c:f>'B - New And Up To 6 Months'!$A$22:$A$26</c:f>
              <c:strCache>
                <c:ptCount val="5"/>
                <c:pt idx="0">
                  <c:v>alkovna</c:v>
                </c:pt>
                <c:pt idx="1">
                  <c:v>kemper</c:v>
                </c:pt>
                <c:pt idx="2">
                  <c:v>integrál</c:v>
                </c:pt>
                <c:pt idx="3">
                  <c:v>polointegrál</c:v>
                </c:pt>
                <c:pt idx="4">
                  <c:v>vestavba</c:v>
                </c:pt>
              </c:strCache>
            </c:strRef>
          </c:cat>
          <c:val>
            <c:numRef>
              <c:f>'B - New And Up To 6 Months'!$O$22:$O$26</c:f>
              <c:numCache>
                <c:formatCode>General</c:formatCode>
                <c:ptCount val="5"/>
                <c:pt idx="0">
                  <c:v>363</c:v>
                </c:pt>
                <c:pt idx="1">
                  <c:v>123</c:v>
                </c:pt>
                <c:pt idx="2">
                  <c:v>313</c:v>
                </c:pt>
                <c:pt idx="3">
                  <c:v>856</c:v>
                </c:pt>
                <c:pt idx="4">
                  <c:v>349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E7B6-4975-A66D-3BCE4DED53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gradFill>
                    <a:gsLst>
                      <a:gs pos="0">
                        <a:schemeClr val="accent1">
                          <a:lumMod val="5000"/>
                          <a:lumOff val="95000"/>
                        </a:schemeClr>
                      </a:gs>
                      <a:gs pos="74000">
                        <a:schemeClr val="accent1">
                          <a:lumMod val="45000"/>
                          <a:lumOff val="55000"/>
                        </a:schemeClr>
                      </a:gs>
                      <a:gs pos="83000">
                        <a:schemeClr val="accent1">
                          <a:lumMod val="45000"/>
                          <a:lumOff val="55000"/>
                        </a:schemeClr>
                      </a:gs>
                      <a:gs pos="100000">
                        <a:schemeClr val="accent1">
                          <a:lumMod val="30000"/>
                          <a:lumOff val="70000"/>
                        </a:schemeClr>
                      </a:gs>
                    </a:gsLst>
                    <a:lin ang="5400000" scaled="1"/>
                  </a:gra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590550</xdr:colOff>
      <xdr:row>1</xdr:row>
      <xdr:rowOff>0</xdr:rowOff>
    </xdr:from>
    <xdr:to>
      <xdr:col>18</xdr:col>
      <xdr:colOff>595314</xdr:colOff>
      <xdr:row>34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0B23AB7-685D-4C12-BDBF-4BFBBD3A6B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9525</xdr:colOff>
      <xdr:row>0</xdr:row>
      <xdr:rowOff>180975</xdr:rowOff>
    </xdr:from>
    <xdr:to>
      <xdr:col>38</xdr:col>
      <xdr:colOff>9524</xdr:colOff>
      <xdr:row>34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7DB2B6A-868F-4BD7-9823-74814F3C34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19</xdr:col>
      <xdr:colOff>588818</xdr:colOff>
      <xdr:row>35</xdr:row>
      <xdr:rowOff>0</xdr:rowOff>
    </xdr:from>
    <xdr:to>
      <xdr:col>37</xdr:col>
      <xdr:colOff>598344</xdr:colOff>
      <xdr:row>68</xdr:row>
      <xdr:rowOff>9526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B16D435E-28F1-4035-8DA7-13132A331B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35</xdr:row>
      <xdr:rowOff>26843</xdr:rowOff>
    </xdr:from>
    <xdr:to>
      <xdr:col>19</xdr:col>
      <xdr:colOff>0</xdr:colOff>
      <xdr:row>68</xdr:row>
      <xdr:rowOff>7793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242F182B-D7BE-42BD-8F78-3F80EE57B3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523876</xdr:colOff>
      <xdr:row>3</xdr:row>
      <xdr:rowOff>19050</xdr:rowOff>
    </xdr:from>
    <xdr:to>
      <xdr:col>16</xdr:col>
      <xdr:colOff>523876</xdr:colOff>
      <xdr:row>36</xdr:row>
      <xdr:rowOff>19050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7FFAEB9-891A-4B16-B28B-0209D88930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77C7E3-F679-47D4-AC87-3F9F50779627}">
  <dimension ref="A1:AA73"/>
  <sheetViews>
    <sheetView tabSelected="1" workbookViewId="0">
      <selection activeCell="L12" sqref="L12"/>
    </sheetView>
  </sheetViews>
  <sheetFormatPr defaultRowHeight="15" x14ac:dyDescent="0.25"/>
  <cols>
    <col min="1" max="1" width="33" customWidth="1"/>
    <col min="2" max="2" width="10.85546875" style="4" customWidth="1"/>
    <col min="3" max="5" width="9.140625" style="4"/>
    <col min="6" max="6" width="12" style="4" customWidth="1"/>
    <col min="7" max="7" width="15" style="4" customWidth="1"/>
    <col min="8" max="8" width="15.28515625" style="4" customWidth="1"/>
    <col min="9" max="9" width="15" style="4" customWidth="1"/>
    <col min="10" max="10" width="9.140625" style="4"/>
    <col min="11" max="11" width="14.140625" style="4" customWidth="1"/>
    <col min="12" max="20" width="9.140625" style="4"/>
    <col min="23" max="23" width="15.140625" customWidth="1"/>
  </cols>
  <sheetData>
    <row r="1" spans="1:27" ht="23.25" x14ac:dyDescent="0.35">
      <c r="A1" s="11" t="s">
        <v>18</v>
      </c>
    </row>
    <row r="2" spans="1:27" x14ac:dyDescent="0.25">
      <c r="A2" s="1" t="s">
        <v>19</v>
      </c>
      <c r="B2" s="3">
        <v>2018</v>
      </c>
      <c r="C2" s="3">
        <v>2019</v>
      </c>
      <c r="D2" s="3">
        <v>2020</v>
      </c>
      <c r="E2" s="3">
        <v>2021</v>
      </c>
      <c r="F2" s="3"/>
      <c r="G2" s="3">
        <v>2019</v>
      </c>
      <c r="H2" s="3">
        <v>2020</v>
      </c>
      <c r="I2" s="3" t="s">
        <v>2</v>
      </c>
      <c r="K2" s="1" t="s">
        <v>19</v>
      </c>
      <c r="L2" s="1">
        <v>2018</v>
      </c>
      <c r="M2" s="1">
        <v>2019</v>
      </c>
      <c r="N2" s="1">
        <v>2020</v>
      </c>
      <c r="O2" s="1">
        <v>2021</v>
      </c>
      <c r="P2"/>
      <c r="Q2"/>
      <c r="W2" s="1" t="s">
        <v>29</v>
      </c>
      <c r="X2" s="3">
        <v>2018</v>
      </c>
      <c r="Y2" s="3">
        <v>2019</v>
      </c>
      <c r="Z2" s="3">
        <v>2020</v>
      </c>
      <c r="AA2" s="3">
        <v>2021</v>
      </c>
    </row>
    <row r="3" spans="1:27" x14ac:dyDescent="0.25">
      <c r="A3" s="1"/>
      <c r="B3" s="3" t="s">
        <v>3</v>
      </c>
      <c r="C3" s="3" t="s">
        <v>3</v>
      </c>
      <c r="D3" s="3" t="s">
        <v>3</v>
      </c>
      <c r="E3" s="3" t="s">
        <v>3</v>
      </c>
      <c r="F3" s="3"/>
      <c r="G3" s="26" t="s">
        <v>4</v>
      </c>
      <c r="H3" s="26"/>
      <c r="I3" s="26"/>
      <c r="K3"/>
      <c r="L3"/>
      <c r="M3"/>
      <c r="N3"/>
      <c r="O3"/>
      <c r="P3"/>
      <c r="Q3"/>
      <c r="W3" s="1"/>
      <c r="X3" s="3" t="s">
        <v>3</v>
      </c>
      <c r="Y3" s="3" t="s">
        <v>3</v>
      </c>
      <c r="Z3" s="3" t="s">
        <v>3</v>
      </c>
      <c r="AA3" s="3" t="s">
        <v>3</v>
      </c>
    </row>
    <row r="4" spans="1:27" x14ac:dyDescent="0.25">
      <c r="A4" t="s">
        <v>6</v>
      </c>
      <c r="B4" s="23">
        <v>57</v>
      </c>
      <c r="C4" s="23">
        <v>54</v>
      </c>
      <c r="D4" s="23">
        <v>68</v>
      </c>
      <c r="E4" s="13">
        <v>92</v>
      </c>
      <c r="F4" s="6"/>
      <c r="G4" s="6">
        <f t="shared" ref="G4:I14" si="0">C4/B4-1</f>
        <v>-5.2631578947368474E-2</v>
      </c>
      <c r="H4" s="6">
        <f t="shared" si="0"/>
        <v>0.2592592592592593</v>
      </c>
      <c r="I4" s="12">
        <f t="shared" si="0"/>
        <v>0.35294117647058831</v>
      </c>
      <c r="K4" t="s">
        <v>23</v>
      </c>
      <c r="L4">
        <f>SUM(B4:B6)</f>
        <v>208</v>
      </c>
      <c r="M4">
        <f t="shared" ref="M4:O4" si="1">SUM(C4:C6)</f>
        <v>221</v>
      </c>
      <c r="N4">
        <f t="shared" si="1"/>
        <v>232</v>
      </c>
      <c r="O4">
        <f t="shared" si="1"/>
        <v>471</v>
      </c>
      <c r="P4" s="15">
        <f>O4/M4-1</f>
        <v>1.1312217194570136</v>
      </c>
      <c r="Q4" s="2" t="s">
        <v>27</v>
      </c>
      <c r="W4" t="s">
        <v>6</v>
      </c>
      <c r="X4" s="4">
        <f>B4</f>
        <v>57</v>
      </c>
      <c r="Y4" s="4">
        <f>C4</f>
        <v>54</v>
      </c>
      <c r="Z4" s="4">
        <f>D4</f>
        <v>68</v>
      </c>
      <c r="AA4" s="4">
        <f>E4</f>
        <v>92</v>
      </c>
    </row>
    <row r="5" spans="1:27" x14ac:dyDescent="0.25">
      <c r="A5" t="s">
        <v>7</v>
      </c>
      <c r="B5" s="23">
        <v>49</v>
      </c>
      <c r="C5" s="23">
        <v>59</v>
      </c>
      <c r="D5" s="23">
        <v>92</v>
      </c>
      <c r="E5" s="13">
        <v>150</v>
      </c>
      <c r="F5" s="6"/>
      <c r="G5" s="6">
        <f t="shared" si="0"/>
        <v>0.20408163265306123</v>
      </c>
      <c r="H5" s="6">
        <f t="shared" si="0"/>
        <v>0.55932203389830515</v>
      </c>
      <c r="I5" s="12">
        <f t="shared" si="0"/>
        <v>0.63043478260869557</v>
      </c>
      <c r="K5" t="s">
        <v>24</v>
      </c>
      <c r="L5">
        <f>SUM(B7:B9)</f>
        <v>435</v>
      </c>
      <c r="M5">
        <f t="shared" ref="M5:O5" si="2">SUM(C7:C9)</f>
        <v>546</v>
      </c>
      <c r="N5">
        <f t="shared" si="2"/>
        <v>486</v>
      </c>
      <c r="O5">
        <f t="shared" si="2"/>
        <v>809</v>
      </c>
      <c r="P5" s="15">
        <f>O5/N5-1</f>
        <v>0.6646090534979423</v>
      </c>
      <c r="Q5" s="2" t="s">
        <v>30</v>
      </c>
      <c r="W5" t="s">
        <v>7</v>
      </c>
      <c r="X5" s="4">
        <f>B5+X4</f>
        <v>106</v>
      </c>
      <c r="Y5" s="4">
        <f>C5+Y4</f>
        <v>113</v>
      </c>
      <c r="Z5" s="4">
        <f t="shared" ref="Z5:AA15" si="3">D5+Z4</f>
        <v>160</v>
      </c>
      <c r="AA5" s="4">
        <f t="shared" si="3"/>
        <v>242</v>
      </c>
    </row>
    <row r="6" spans="1:27" x14ac:dyDescent="0.25">
      <c r="A6" t="s">
        <v>8</v>
      </c>
      <c r="B6" s="23">
        <v>102</v>
      </c>
      <c r="C6" s="23">
        <v>108</v>
      </c>
      <c r="D6" s="23">
        <v>72</v>
      </c>
      <c r="E6" s="13">
        <v>229</v>
      </c>
      <c r="F6" s="6"/>
      <c r="G6" s="6">
        <f t="shared" si="0"/>
        <v>5.8823529411764719E-2</v>
      </c>
      <c r="H6" s="6">
        <f t="shared" si="0"/>
        <v>-0.33333333333333337</v>
      </c>
      <c r="I6" s="12">
        <f t="shared" si="0"/>
        <v>2.1805555555555554</v>
      </c>
      <c r="K6" t="s">
        <v>25</v>
      </c>
      <c r="L6">
        <f>SUM(B10:B12)</f>
        <v>207</v>
      </c>
      <c r="M6">
        <f t="shared" ref="M6:N6" si="4">SUM(C10:C12)</f>
        <v>263</v>
      </c>
      <c r="N6">
        <f t="shared" si="4"/>
        <v>319</v>
      </c>
      <c r="O6">
        <f>SUM(E10:E12)</f>
        <v>462</v>
      </c>
      <c r="P6" s="15">
        <f>O6/N6-1</f>
        <v>0.44827586206896552</v>
      </c>
      <c r="Q6"/>
      <c r="W6" t="s">
        <v>8</v>
      </c>
      <c r="X6" s="4">
        <f t="shared" ref="X6:X15" si="5">B6+X5</f>
        <v>208</v>
      </c>
      <c r="Y6" s="4">
        <f t="shared" ref="Y6:Y15" si="6">C6+Y5</f>
        <v>221</v>
      </c>
      <c r="Z6" s="4">
        <f t="shared" si="3"/>
        <v>232</v>
      </c>
      <c r="AA6" s="4">
        <f t="shared" si="3"/>
        <v>471</v>
      </c>
    </row>
    <row r="7" spans="1:27" x14ac:dyDescent="0.25">
      <c r="A7" t="s">
        <v>9</v>
      </c>
      <c r="B7" s="23">
        <v>130</v>
      </c>
      <c r="C7" s="23">
        <v>208</v>
      </c>
      <c r="D7" s="23">
        <v>95</v>
      </c>
      <c r="E7" s="13">
        <v>274</v>
      </c>
      <c r="F7" s="6"/>
      <c r="G7" s="6">
        <f t="shared" si="0"/>
        <v>0.60000000000000009</v>
      </c>
      <c r="H7" s="6">
        <f t="shared" si="0"/>
        <v>-0.54326923076923084</v>
      </c>
      <c r="I7" s="12">
        <f t="shared" si="0"/>
        <v>1.8842105263157896</v>
      </c>
      <c r="K7" t="s">
        <v>26</v>
      </c>
      <c r="L7">
        <f>SUM(B13:B15)</f>
        <v>170</v>
      </c>
      <c r="M7">
        <f t="shared" ref="M7:N7" si="7">SUM(C13:C15)</f>
        <v>164</v>
      </c>
      <c r="N7">
        <f t="shared" si="7"/>
        <v>226</v>
      </c>
      <c r="O7">
        <f>SUM(E13:E15)</f>
        <v>262</v>
      </c>
      <c r="P7" s="15">
        <f>O7/N7-1</f>
        <v>0.15929203539823011</v>
      </c>
      <c r="Q7"/>
      <c r="W7" t="s">
        <v>9</v>
      </c>
      <c r="X7" s="4">
        <f t="shared" si="5"/>
        <v>338</v>
      </c>
      <c r="Y7" s="4">
        <f t="shared" si="6"/>
        <v>429</v>
      </c>
      <c r="Z7" s="4">
        <f t="shared" si="3"/>
        <v>327</v>
      </c>
      <c r="AA7" s="4">
        <f t="shared" si="3"/>
        <v>745</v>
      </c>
    </row>
    <row r="8" spans="1:27" x14ac:dyDescent="0.25">
      <c r="A8" t="s">
        <v>10</v>
      </c>
      <c r="B8" s="23">
        <v>128</v>
      </c>
      <c r="C8" s="23">
        <v>166</v>
      </c>
      <c r="D8" s="23">
        <v>157</v>
      </c>
      <c r="E8" s="13">
        <v>259</v>
      </c>
      <c r="G8" s="6">
        <f t="shared" ref="G8:G16" si="8">C8/B8-1</f>
        <v>0.296875</v>
      </c>
      <c r="H8" s="6">
        <f t="shared" ref="H8:H16" si="9">D8/C8-1</f>
        <v>-5.4216867469879526E-2</v>
      </c>
      <c r="I8" s="12">
        <f t="shared" si="0"/>
        <v>0.64968152866242046</v>
      </c>
      <c r="K8" s="1" t="s">
        <v>0</v>
      </c>
      <c r="L8" s="1">
        <f>SUM(L4:L7)</f>
        <v>1020</v>
      </c>
      <c r="M8" s="1">
        <f>SUM(M4:M7)</f>
        <v>1194</v>
      </c>
      <c r="N8" s="1">
        <f>SUM(N4:N7)</f>
        <v>1263</v>
      </c>
      <c r="O8" s="1">
        <f>SUM(O4:O7)</f>
        <v>2004</v>
      </c>
      <c r="P8"/>
      <c r="Q8"/>
      <c r="W8" t="s">
        <v>10</v>
      </c>
      <c r="X8" s="4">
        <f t="shared" si="5"/>
        <v>466</v>
      </c>
      <c r="Y8" s="4">
        <f t="shared" si="6"/>
        <v>595</v>
      </c>
      <c r="Z8" s="4">
        <f t="shared" si="3"/>
        <v>484</v>
      </c>
      <c r="AA8" s="4">
        <f t="shared" si="3"/>
        <v>1004</v>
      </c>
    </row>
    <row r="9" spans="1:27" x14ac:dyDescent="0.25">
      <c r="A9" t="s">
        <v>11</v>
      </c>
      <c r="B9" s="23">
        <v>177</v>
      </c>
      <c r="C9" s="23">
        <v>172</v>
      </c>
      <c r="D9" s="23">
        <v>234</v>
      </c>
      <c r="E9" s="13">
        <v>276</v>
      </c>
      <c r="G9" s="6">
        <f t="shared" si="8"/>
        <v>-2.8248587570621431E-2</v>
      </c>
      <c r="H9" s="6">
        <f t="shared" si="9"/>
        <v>0.36046511627906974</v>
      </c>
      <c r="I9" s="12">
        <f t="shared" si="0"/>
        <v>0.17948717948717952</v>
      </c>
      <c r="W9" t="s">
        <v>11</v>
      </c>
      <c r="X9" s="4">
        <f t="shared" si="5"/>
        <v>643</v>
      </c>
      <c r="Y9" s="4">
        <f t="shared" si="6"/>
        <v>767</v>
      </c>
      <c r="Z9" s="4">
        <f t="shared" si="3"/>
        <v>718</v>
      </c>
      <c r="AA9" s="4">
        <f t="shared" si="3"/>
        <v>1280</v>
      </c>
    </row>
    <row r="10" spans="1:27" x14ac:dyDescent="0.25">
      <c r="A10" t="s">
        <v>12</v>
      </c>
      <c r="B10" s="23">
        <v>88</v>
      </c>
      <c r="C10" s="23">
        <v>127</v>
      </c>
      <c r="D10" s="23">
        <v>173</v>
      </c>
      <c r="E10" s="23">
        <v>201</v>
      </c>
      <c r="G10" s="6">
        <f t="shared" si="8"/>
        <v>0.44318181818181812</v>
      </c>
      <c r="H10" s="6">
        <f t="shared" si="9"/>
        <v>0.36220472440944884</v>
      </c>
      <c r="I10" s="6">
        <f t="shared" si="0"/>
        <v>0.16184971098265888</v>
      </c>
      <c r="W10" t="s">
        <v>12</v>
      </c>
      <c r="X10" s="4">
        <f t="shared" si="5"/>
        <v>731</v>
      </c>
      <c r="Y10" s="4">
        <f t="shared" si="6"/>
        <v>894</v>
      </c>
      <c r="Z10" s="4">
        <f t="shared" si="3"/>
        <v>891</v>
      </c>
      <c r="AA10" s="19">
        <f t="shared" si="3"/>
        <v>1481</v>
      </c>
    </row>
    <row r="11" spans="1:27" x14ac:dyDescent="0.25">
      <c r="A11" t="s">
        <v>13</v>
      </c>
      <c r="B11" s="23">
        <v>70</v>
      </c>
      <c r="C11" s="23">
        <v>106</v>
      </c>
      <c r="D11" s="23">
        <v>95</v>
      </c>
      <c r="E11" s="23">
        <v>160</v>
      </c>
      <c r="G11" s="6">
        <v>0.71</v>
      </c>
      <c r="H11" s="6">
        <f t="shared" si="9"/>
        <v>-0.10377358490566035</v>
      </c>
      <c r="I11" s="6">
        <f t="shared" si="0"/>
        <v>0.68421052631578938</v>
      </c>
      <c r="W11" t="s">
        <v>13</v>
      </c>
      <c r="X11" s="4">
        <f t="shared" si="5"/>
        <v>801</v>
      </c>
      <c r="Y11" s="4">
        <f t="shared" si="6"/>
        <v>1000</v>
      </c>
      <c r="Z11" s="4">
        <f t="shared" si="3"/>
        <v>986</v>
      </c>
      <c r="AA11" s="20">
        <f t="shared" si="3"/>
        <v>1641</v>
      </c>
    </row>
    <row r="12" spans="1:27" x14ac:dyDescent="0.25">
      <c r="A12" t="s">
        <v>14</v>
      </c>
      <c r="B12" s="23">
        <v>49</v>
      </c>
      <c r="C12" s="23">
        <v>30</v>
      </c>
      <c r="D12" s="23">
        <v>51</v>
      </c>
      <c r="E12" s="23">
        <v>101</v>
      </c>
      <c r="G12" s="6">
        <f t="shared" si="8"/>
        <v>-0.38775510204081631</v>
      </c>
      <c r="H12" s="6">
        <f t="shared" si="9"/>
        <v>0.7</v>
      </c>
      <c r="I12" s="6">
        <f t="shared" si="0"/>
        <v>0.98039215686274517</v>
      </c>
      <c r="W12" t="s">
        <v>14</v>
      </c>
      <c r="X12" s="4">
        <f t="shared" si="5"/>
        <v>850</v>
      </c>
      <c r="Y12" s="4">
        <f t="shared" si="6"/>
        <v>1030</v>
      </c>
      <c r="Z12" s="4">
        <f t="shared" si="3"/>
        <v>1037</v>
      </c>
      <c r="AA12" s="21">
        <f t="shared" si="3"/>
        <v>1742</v>
      </c>
    </row>
    <row r="13" spans="1:27" x14ac:dyDescent="0.25">
      <c r="A13" t="s">
        <v>15</v>
      </c>
      <c r="B13" s="23">
        <v>46</v>
      </c>
      <c r="C13" s="23">
        <v>54</v>
      </c>
      <c r="D13" s="23">
        <v>71</v>
      </c>
      <c r="E13" s="23">
        <v>118</v>
      </c>
      <c r="G13" s="6">
        <f t="shared" si="8"/>
        <v>0.17391304347826098</v>
      </c>
      <c r="H13" s="6">
        <f t="shared" si="9"/>
        <v>0.31481481481481488</v>
      </c>
      <c r="I13" s="6">
        <f t="shared" si="0"/>
        <v>0.6619718309859155</v>
      </c>
      <c r="W13" t="s">
        <v>15</v>
      </c>
      <c r="X13" s="4">
        <f t="shared" si="5"/>
        <v>896</v>
      </c>
      <c r="Y13" s="4">
        <f t="shared" si="6"/>
        <v>1084</v>
      </c>
      <c r="Z13" s="4">
        <f t="shared" si="3"/>
        <v>1108</v>
      </c>
      <c r="AA13" s="23">
        <f t="shared" si="3"/>
        <v>1860</v>
      </c>
    </row>
    <row r="14" spans="1:27" x14ac:dyDescent="0.25">
      <c r="A14" t="s">
        <v>16</v>
      </c>
      <c r="B14" s="23">
        <v>36</v>
      </c>
      <c r="C14" s="23">
        <v>42</v>
      </c>
      <c r="D14" s="23">
        <v>77</v>
      </c>
      <c r="E14" s="4">
        <v>144</v>
      </c>
      <c r="G14" s="6">
        <f t="shared" si="8"/>
        <v>0.16666666666666674</v>
      </c>
      <c r="H14" s="6">
        <f t="shared" si="9"/>
        <v>0.83333333333333326</v>
      </c>
      <c r="I14" s="6">
        <f t="shared" si="0"/>
        <v>0.87012987012987009</v>
      </c>
      <c r="W14" t="s">
        <v>16</v>
      </c>
      <c r="X14" s="4">
        <f t="shared" si="5"/>
        <v>932</v>
      </c>
      <c r="Y14" s="4">
        <f t="shared" si="6"/>
        <v>1126</v>
      </c>
      <c r="Z14" s="4">
        <f t="shared" si="3"/>
        <v>1185</v>
      </c>
      <c r="AA14" s="24">
        <f t="shared" si="3"/>
        <v>2004</v>
      </c>
    </row>
    <row r="15" spans="1:27" x14ac:dyDescent="0.25">
      <c r="A15" t="s">
        <v>17</v>
      </c>
      <c r="B15" s="23">
        <v>88</v>
      </c>
      <c r="C15" s="23">
        <v>68</v>
      </c>
      <c r="D15" s="23">
        <v>78</v>
      </c>
      <c r="G15" s="6">
        <f t="shared" si="8"/>
        <v>-0.22727272727272729</v>
      </c>
      <c r="H15" s="6">
        <f t="shared" si="9"/>
        <v>0.14705882352941169</v>
      </c>
      <c r="I15" s="6"/>
      <c r="W15" t="s">
        <v>17</v>
      </c>
      <c r="X15" s="4">
        <f t="shared" si="5"/>
        <v>1020</v>
      </c>
      <c r="Y15" s="4">
        <f t="shared" si="6"/>
        <v>1194</v>
      </c>
      <c r="Z15" s="4">
        <f t="shared" si="3"/>
        <v>1263</v>
      </c>
      <c r="AA15" s="4"/>
    </row>
    <row r="16" spans="1:27" x14ac:dyDescent="0.25">
      <c r="A16" s="1" t="s">
        <v>0</v>
      </c>
      <c r="B16" s="3">
        <f>SUM(B4:B15)</f>
        <v>1020</v>
      </c>
      <c r="C16" s="3">
        <f>SUM(C4:C15)</f>
        <v>1194</v>
      </c>
      <c r="D16" s="3">
        <f>SUM(D4:D15)</f>
        <v>1263</v>
      </c>
      <c r="E16" s="3">
        <f>SUM(E4:E15)</f>
        <v>2004</v>
      </c>
      <c r="G16" s="7">
        <f t="shared" si="8"/>
        <v>0.17058823529411771</v>
      </c>
      <c r="H16" s="7">
        <f t="shared" si="9"/>
        <v>5.7788944723618174E-2</v>
      </c>
      <c r="I16" s="7">
        <f>SUM(E4:E13)/SUM(D4:D13) -1</f>
        <v>0.67870036101083042</v>
      </c>
      <c r="J16" s="2" t="s">
        <v>20</v>
      </c>
    </row>
    <row r="18" spans="1:27" x14ac:dyDescent="0.25">
      <c r="L18" s="27" t="s">
        <v>21</v>
      </c>
      <c r="M18" s="27"/>
      <c r="N18" s="27"/>
      <c r="O18" s="27"/>
      <c r="P18" s="27"/>
      <c r="Q18" s="27"/>
      <c r="R18" s="27"/>
      <c r="S18" s="27"/>
      <c r="T18" s="27"/>
    </row>
    <row r="19" spans="1:27" x14ac:dyDescent="0.25">
      <c r="A19" s="1" t="s">
        <v>22</v>
      </c>
      <c r="B19" s="3">
        <v>2018</v>
      </c>
      <c r="C19" s="3">
        <v>2019</v>
      </c>
      <c r="D19" s="3">
        <v>2020</v>
      </c>
      <c r="E19" s="3">
        <v>2021</v>
      </c>
      <c r="G19" s="3">
        <v>2018</v>
      </c>
      <c r="H19" s="3">
        <v>2019</v>
      </c>
      <c r="I19" s="3">
        <v>2020</v>
      </c>
      <c r="J19" s="3">
        <v>2021</v>
      </c>
      <c r="L19" s="3">
        <v>2018</v>
      </c>
      <c r="M19" s="3">
        <v>2019</v>
      </c>
      <c r="N19" s="3">
        <v>2020</v>
      </c>
      <c r="O19" s="3">
        <v>2021</v>
      </c>
      <c r="P19" s="3"/>
      <c r="Q19" s="3">
        <v>2018</v>
      </c>
      <c r="R19" s="3">
        <v>2019</v>
      </c>
      <c r="S19" s="3">
        <v>2020</v>
      </c>
      <c r="T19" s="3">
        <v>2021</v>
      </c>
    </row>
    <row r="20" spans="1:27" x14ac:dyDescent="0.25">
      <c r="B20" s="5" t="s">
        <v>3</v>
      </c>
      <c r="C20" s="5" t="s">
        <v>3</v>
      </c>
      <c r="D20" s="5" t="s">
        <v>3</v>
      </c>
      <c r="E20" s="5" t="s">
        <v>3</v>
      </c>
      <c r="G20" s="27" t="s">
        <v>5</v>
      </c>
      <c r="H20" s="27"/>
      <c r="I20" s="27"/>
      <c r="J20" s="27"/>
      <c r="L20" s="5" t="s">
        <v>3</v>
      </c>
      <c r="M20" s="5" t="s">
        <v>3</v>
      </c>
      <c r="N20" s="5" t="s">
        <v>3</v>
      </c>
      <c r="O20" s="5" t="s">
        <v>3</v>
      </c>
      <c r="P20" s="3"/>
      <c r="Q20" s="27" t="s">
        <v>5</v>
      </c>
      <c r="R20" s="27"/>
      <c r="S20" s="27"/>
      <c r="T20" s="27"/>
    </row>
    <row r="21" spans="1:27" x14ac:dyDescent="0.25">
      <c r="A21" s="2" t="s">
        <v>1</v>
      </c>
      <c r="B21" s="23">
        <v>92</v>
      </c>
      <c r="C21" s="23">
        <v>133</v>
      </c>
      <c r="D21" s="23">
        <v>127</v>
      </c>
      <c r="E21" s="23">
        <v>240</v>
      </c>
      <c r="G21" s="6">
        <f t="shared" ref="G21:G26" si="10">B21/$B$27</f>
        <v>9.0196078431372548E-2</v>
      </c>
      <c r="H21" s="6">
        <f t="shared" ref="H21:H26" si="11">C21/$C$27</f>
        <v>0.11139028475711893</v>
      </c>
      <c r="I21" s="6">
        <f t="shared" ref="I21:I26" si="12">D21/$D$27</f>
        <v>0.10063391442155309</v>
      </c>
      <c r="J21" s="6">
        <f t="shared" ref="J21:J26" si="13">E21/$E$27</f>
        <v>0.11976047904191617</v>
      </c>
    </row>
    <row r="22" spans="1:27" x14ac:dyDescent="0.25">
      <c r="A22" t="s">
        <v>34</v>
      </c>
      <c r="B22" s="23">
        <v>139</v>
      </c>
      <c r="C22" s="23">
        <v>136</v>
      </c>
      <c r="D22" s="23">
        <v>132</v>
      </c>
      <c r="E22" s="23">
        <v>203</v>
      </c>
      <c r="G22" s="6">
        <f t="shared" si="10"/>
        <v>0.13627450980392156</v>
      </c>
      <c r="H22" s="6">
        <f t="shared" si="11"/>
        <v>0.11390284757118928</v>
      </c>
      <c r="I22" s="6">
        <f t="shared" si="12"/>
        <v>0.1045958795562599</v>
      </c>
      <c r="J22" s="6">
        <f t="shared" si="13"/>
        <v>0.10129740518962076</v>
      </c>
      <c r="L22" s="4">
        <f xml:space="preserve"> ROUNDUP(B22+ (2*B21/3),0)</f>
        <v>201</v>
      </c>
      <c r="M22" s="4">
        <f xml:space="preserve"> ROUNDUP(C22+ (2*C21/3),0)</f>
        <v>225</v>
      </c>
      <c r="N22" s="4">
        <f xml:space="preserve"> ROUNDUP(D22+ (2*D21/3),0)</f>
        <v>217</v>
      </c>
      <c r="O22" s="4">
        <f xml:space="preserve"> ROUNDUP(E22+ (2*E21/3),0)</f>
        <v>363</v>
      </c>
      <c r="Q22" s="6">
        <f t="shared" ref="Q22:T26" si="14" xml:space="preserve"> L22/L$27</f>
        <v>0.19744597249508841</v>
      </c>
      <c r="R22" s="6">
        <f t="shared" si="14"/>
        <v>0.18860016764459347</v>
      </c>
      <c r="S22" s="6">
        <f t="shared" si="14"/>
        <v>0.17208564631245044</v>
      </c>
      <c r="T22" s="12">
        <f t="shared" si="14"/>
        <v>0.18113772455089822</v>
      </c>
    </row>
    <row r="23" spans="1:27" x14ac:dyDescent="0.25">
      <c r="A23" t="s">
        <v>35</v>
      </c>
      <c r="B23" s="23">
        <v>75</v>
      </c>
      <c r="C23" s="23">
        <v>91</v>
      </c>
      <c r="D23" s="23">
        <v>65</v>
      </c>
      <c r="E23" s="23">
        <v>123</v>
      </c>
      <c r="G23" s="6">
        <f t="shared" si="10"/>
        <v>7.3529411764705885E-2</v>
      </c>
      <c r="H23" s="6">
        <f t="shared" si="11"/>
        <v>7.6214405360134005E-2</v>
      </c>
      <c r="I23" s="6">
        <f t="shared" si="12"/>
        <v>5.150554675118859E-2</v>
      </c>
      <c r="J23" s="6">
        <f t="shared" si="13"/>
        <v>6.1377245508982034E-2</v>
      </c>
      <c r="L23" s="4">
        <v>75</v>
      </c>
      <c r="M23" s="4">
        <v>91</v>
      </c>
      <c r="N23" s="4">
        <v>65</v>
      </c>
      <c r="O23" s="4">
        <f>E23</f>
        <v>123</v>
      </c>
      <c r="Q23" s="6">
        <f t="shared" si="14"/>
        <v>7.3673870333988214E-2</v>
      </c>
      <c r="R23" s="6">
        <f t="shared" si="14"/>
        <v>7.6278290025146689E-2</v>
      </c>
      <c r="S23" s="6">
        <f t="shared" si="14"/>
        <v>5.1546391752577317E-2</v>
      </c>
      <c r="T23" s="12">
        <f t="shared" si="14"/>
        <v>6.1377245508982034E-2</v>
      </c>
    </row>
    <row r="24" spans="1:27" x14ac:dyDescent="0.25">
      <c r="A24" t="s">
        <v>37</v>
      </c>
      <c r="B24" s="23">
        <v>203</v>
      </c>
      <c r="C24" s="23">
        <v>221</v>
      </c>
      <c r="D24" s="23">
        <v>209</v>
      </c>
      <c r="E24" s="23">
        <v>313</v>
      </c>
      <c r="G24" s="6">
        <f t="shared" si="10"/>
        <v>0.19901960784313724</v>
      </c>
      <c r="H24" s="6">
        <f t="shared" si="11"/>
        <v>0.18509212730318259</v>
      </c>
      <c r="I24" s="6">
        <f t="shared" si="12"/>
        <v>0.16561014263074486</v>
      </c>
      <c r="J24" s="6">
        <f t="shared" si="13"/>
        <v>0.15618762475049899</v>
      </c>
      <c r="L24" s="4">
        <v>203</v>
      </c>
      <c r="M24" s="4">
        <v>221</v>
      </c>
      <c r="N24" s="4">
        <v>209</v>
      </c>
      <c r="O24" s="4">
        <f>E24</f>
        <v>313</v>
      </c>
      <c r="Q24" s="6">
        <f t="shared" si="14"/>
        <v>0.1994106090373281</v>
      </c>
      <c r="R24" s="6">
        <f t="shared" si="14"/>
        <v>0.18524727577535624</v>
      </c>
      <c r="S24" s="6">
        <f t="shared" si="14"/>
        <v>0.16574147501982553</v>
      </c>
      <c r="T24" s="12">
        <f t="shared" si="14"/>
        <v>0.15618762475049899</v>
      </c>
    </row>
    <row r="25" spans="1:27" x14ac:dyDescent="0.25">
      <c r="A25" t="s">
        <v>38</v>
      </c>
      <c r="B25" s="23">
        <v>379</v>
      </c>
      <c r="C25" s="23">
        <v>407</v>
      </c>
      <c r="D25" s="23">
        <v>504</v>
      </c>
      <c r="E25" s="23">
        <v>776</v>
      </c>
      <c r="G25" s="6">
        <f t="shared" si="10"/>
        <v>0.3715686274509804</v>
      </c>
      <c r="H25" s="6">
        <f t="shared" si="11"/>
        <v>0.3408710217755444</v>
      </c>
      <c r="I25" s="6">
        <f t="shared" si="12"/>
        <v>0.39936608557844688</v>
      </c>
      <c r="J25" s="6">
        <f t="shared" si="13"/>
        <v>0.38722554890219563</v>
      </c>
      <c r="L25" s="4">
        <f xml:space="preserve"> B25+B22+B21-L22</f>
        <v>409</v>
      </c>
      <c r="M25" s="4">
        <f xml:space="preserve"> C25+C22+C21-M22</f>
        <v>451</v>
      </c>
      <c r="N25" s="4">
        <f xml:space="preserve"> D25+D22+D21-N22</f>
        <v>546</v>
      </c>
      <c r="O25" s="4">
        <f xml:space="preserve"> E25+E22+E21-O22</f>
        <v>856</v>
      </c>
      <c r="Q25" s="6">
        <f t="shared" si="14"/>
        <v>0.4017681728880157</v>
      </c>
      <c r="R25" s="6">
        <f t="shared" si="14"/>
        <v>0.37803855825649624</v>
      </c>
      <c r="S25" s="6">
        <f t="shared" si="14"/>
        <v>0.4329896907216495</v>
      </c>
      <c r="T25" s="12">
        <f t="shared" si="14"/>
        <v>0.42714570858283435</v>
      </c>
    </row>
    <row r="26" spans="1:27" x14ac:dyDescent="0.25">
      <c r="A26" t="s">
        <v>36</v>
      </c>
      <c r="B26" s="23">
        <v>132</v>
      </c>
      <c r="C26" s="23">
        <v>206</v>
      </c>
      <c r="D26" s="23">
        <v>225</v>
      </c>
      <c r="E26" s="23">
        <v>349</v>
      </c>
      <c r="G26" s="6">
        <f t="shared" si="10"/>
        <v>0.12941176470588237</v>
      </c>
      <c r="H26" s="6">
        <f t="shared" si="11"/>
        <v>0.17252931323283083</v>
      </c>
      <c r="I26" s="6">
        <f t="shared" si="12"/>
        <v>0.17828843106180667</v>
      </c>
      <c r="J26" s="6">
        <f t="shared" si="13"/>
        <v>0.17415169660678642</v>
      </c>
      <c r="L26" s="4">
        <v>130</v>
      </c>
      <c r="M26" s="4">
        <v>205</v>
      </c>
      <c r="N26" s="4">
        <v>224</v>
      </c>
      <c r="O26" s="4">
        <f>E26</f>
        <v>349</v>
      </c>
      <c r="Q26" s="6">
        <f t="shared" si="14"/>
        <v>0.12770137524557956</v>
      </c>
      <c r="R26" s="6">
        <f t="shared" si="14"/>
        <v>0.17183570829840739</v>
      </c>
      <c r="S26" s="6">
        <f t="shared" si="14"/>
        <v>0.17763679619349723</v>
      </c>
      <c r="T26" s="12">
        <f t="shared" si="14"/>
        <v>0.17415169660678642</v>
      </c>
    </row>
    <row r="27" spans="1:27" x14ac:dyDescent="0.25">
      <c r="A27" s="1" t="s">
        <v>0</v>
      </c>
      <c r="B27" s="3">
        <f>SUM(B21:B26)</f>
        <v>1020</v>
      </c>
      <c r="C27" s="3">
        <f>SUM(C21:C26)</f>
        <v>1194</v>
      </c>
      <c r="D27" s="3">
        <f>SUM(D21:D26)</f>
        <v>1262</v>
      </c>
      <c r="E27" s="3">
        <f>SUM(E21:E26)</f>
        <v>2004</v>
      </c>
      <c r="L27" s="3">
        <f>SUM(L21:L26)</f>
        <v>1018</v>
      </c>
      <c r="M27" s="3">
        <f>SUM(M21:M26)</f>
        <v>1193</v>
      </c>
      <c r="N27" s="3">
        <f>SUM(N21:N26)</f>
        <v>1261</v>
      </c>
      <c r="O27" s="3">
        <f>SUM(O21:O26)</f>
        <v>2004</v>
      </c>
    </row>
    <row r="28" spans="1:27" x14ac:dyDescent="0.25">
      <c r="A28" s="1"/>
      <c r="B28" s="3"/>
      <c r="C28" s="3"/>
      <c r="D28" s="3"/>
      <c r="E28" s="3"/>
      <c r="L28" s="3"/>
      <c r="M28" s="3"/>
      <c r="N28" s="3"/>
      <c r="O28" s="3"/>
    </row>
    <row r="29" spans="1:27" ht="23.25" x14ac:dyDescent="0.35">
      <c r="A29" s="11" t="s">
        <v>28</v>
      </c>
    </row>
    <row r="30" spans="1:27" x14ac:dyDescent="0.25">
      <c r="A30" t="s">
        <v>19</v>
      </c>
      <c r="B30" s="3">
        <v>2018</v>
      </c>
      <c r="C30" s="3">
        <v>2019</v>
      </c>
      <c r="D30" s="3">
        <v>2020</v>
      </c>
      <c r="E30" s="3">
        <v>2021</v>
      </c>
      <c r="G30" s="3">
        <v>2019</v>
      </c>
      <c r="H30" s="3">
        <v>2020</v>
      </c>
      <c r="I30" s="3">
        <v>2021</v>
      </c>
      <c r="K30" s="1" t="s">
        <v>19</v>
      </c>
      <c r="L30" s="1">
        <v>2018</v>
      </c>
      <c r="M30" s="1">
        <v>2019</v>
      </c>
      <c r="N30" s="1">
        <v>2020</v>
      </c>
      <c r="O30" s="1">
        <v>2021</v>
      </c>
      <c r="P30"/>
      <c r="Q30"/>
      <c r="W30" s="1" t="s">
        <v>29</v>
      </c>
      <c r="X30" s="3">
        <v>2018</v>
      </c>
      <c r="Y30" s="3">
        <v>2019</v>
      </c>
      <c r="Z30" s="3">
        <v>2020</v>
      </c>
      <c r="AA30" s="3">
        <v>2021</v>
      </c>
    </row>
    <row r="31" spans="1:27" x14ac:dyDescent="0.25">
      <c r="B31" s="8" t="s">
        <v>3</v>
      </c>
      <c r="C31" s="8" t="s">
        <v>3</v>
      </c>
      <c r="D31" s="8" t="s">
        <v>3</v>
      </c>
      <c r="E31" s="8" t="s">
        <v>3</v>
      </c>
      <c r="G31" s="28" t="s">
        <v>4</v>
      </c>
      <c r="H31" s="28"/>
      <c r="I31" s="28"/>
      <c r="K31"/>
      <c r="L31"/>
      <c r="M31"/>
      <c r="N31"/>
      <c r="O31"/>
      <c r="P31"/>
      <c r="Q31"/>
      <c r="W31" s="1"/>
      <c r="X31" s="3" t="s">
        <v>3</v>
      </c>
      <c r="Y31" s="3" t="s">
        <v>3</v>
      </c>
      <c r="Z31" s="3" t="s">
        <v>3</v>
      </c>
      <c r="AA31" s="3" t="s">
        <v>3</v>
      </c>
    </row>
    <row r="32" spans="1:27" x14ac:dyDescent="0.25">
      <c r="A32" t="s">
        <v>6</v>
      </c>
      <c r="B32" s="23">
        <v>7</v>
      </c>
      <c r="C32" s="4">
        <v>19</v>
      </c>
      <c r="D32" s="4">
        <v>15</v>
      </c>
      <c r="E32" s="23">
        <v>20</v>
      </c>
      <c r="G32" s="9">
        <f t="shared" ref="G32:I42" si="15">C32/B32-1</f>
        <v>1.7142857142857144</v>
      </c>
      <c r="H32" s="9">
        <f t="shared" si="15"/>
        <v>-0.21052631578947367</v>
      </c>
      <c r="I32" s="14">
        <f t="shared" si="15"/>
        <v>0.33333333333333326</v>
      </c>
      <c r="K32" t="s">
        <v>23</v>
      </c>
      <c r="L32">
        <f>SUM(B32:B34)</f>
        <v>50</v>
      </c>
      <c r="M32">
        <f t="shared" ref="M32:O32" si="16">SUM(C32:C34)</f>
        <v>74</v>
      </c>
      <c r="N32">
        <f t="shared" si="16"/>
        <v>72</v>
      </c>
      <c r="O32">
        <f t="shared" si="16"/>
        <v>125</v>
      </c>
      <c r="P32" s="15">
        <f>O32/N32-1</f>
        <v>0.73611111111111116</v>
      </c>
      <c r="Q32" s="2" t="s">
        <v>27</v>
      </c>
      <c r="W32" t="s">
        <v>6</v>
      </c>
      <c r="X32" s="4">
        <f>B32</f>
        <v>7</v>
      </c>
      <c r="Y32" s="4">
        <f>C32</f>
        <v>19</v>
      </c>
      <c r="Z32" s="4">
        <f>D32</f>
        <v>15</v>
      </c>
      <c r="AA32" s="4">
        <f>E32</f>
        <v>20</v>
      </c>
    </row>
    <row r="33" spans="1:27" x14ac:dyDescent="0.25">
      <c r="A33" t="s">
        <v>7</v>
      </c>
      <c r="B33" s="23">
        <v>14</v>
      </c>
      <c r="C33" s="4">
        <v>25</v>
      </c>
      <c r="D33" s="4">
        <v>34</v>
      </c>
      <c r="E33" s="23">
        <v>39</v>
      </c>
      <c r="G33" s="9">
        <f t="shared" si="15"/>
        <v>0.78571428571428581</v>
      </c>
      <c r="H33" s="9">
        <f t="shared" si="15"/>
        <v>0.3600000000000001</v>
      </c>
      <c r="I33" s="14">
        <f t="shared" si="15"/>
        <v>0.14705882352941169</v>
      </c>
      <c r="K33" t="s">
        <v>24</v>
      </c>
      <c r="L33">
        <f>SUM(B35:B37)</f>
        <v>157</v>
      </c>
      <c r="M33">
        <f t="shared" ref="M33:O33" si="17">SUM(C35:C37)</f>
        <v>187</v>
      </c>
      <c r="N33">
        <f t="shared" si="17"/>
        <v>161</v>
      </c>
      <c r="O33">
        <f t="shared" si="17"/>
        <v>316</v>
      </c>
      <c r="P33" s="15">
        <f>O33/N33-1</f>
        <v>0.96273291925465831</v>
      </c>
      <c r="Q33" s="2" t="s">
        <v>30</v>
      </c>
      <c r="W33" t="s">
        <v>7</v>
      </c>
      <c r="X33" s="4">
        <f>B33+X32</f>
        <v>21</v>
      </c>
      <c r="Y33" s="4">
        <f>C33+Y32</f>
        <v>44</v>
      </c>
      <c r="Z33" s="4">
        <f t="shared" ref="Z33:Z43" si="18">D33+Z32</f>
        <v>49</v>
      </c>
      <c r="AA33" s="4">
        <f t="shared" ref="AA33:AA42" si="19">E33+AA32</f>
        <v>59</v>
      </c>
    </row>
    <row r="34" spans="1:27" x14ac:dyDescent="0.25">
      <c r="A34" t="s">
        <v>8</v>
      </c>
      <c r="B34" s="23">
        <v>29</v>
      </c>
      <c r="C34" s="4">
        <v>30</v>
      </c>
      <c r="D34" s="4">
        <v>23</v>
      </c>
      <c r="E34" s="23">
        <v>66</v>
      </c>
      <c r="G34" s="9">
        <f t="shared" si="15"/>
        <v>3.4482758620689724E-2</v>
      </c>
      <c r="H34" s="9">
        <f t="shared" si="15"/>
        <v>-0.23333333333333328</v>
      </c>
      <c r="I34" s="14">
        <f t="shared" si="15"/>
        <v>1.8695652173913042</v>
      </c>
      <c r="K34" t="s">
        <v>25</v>
      </c>
      <c r="L34">
        <f>SUM(B38:B40)</f>
        <v>77</v>
      </c>
      <c r="M34">
        <f t="shared" ref="M34:N34" si="20">SUM(C38:C40)</f>
        <v>93</v>
      </c>
      <c r="N34">
        <f t="shared" si="20"/>
        <v>129</v>
      </c>
      <c r="O34">
        <f>SUM(E38:E40)</f>
        <v>156</v>
      </c>
      <c r="P34" s="15">
        <f>O34/N34-1</f>
        <v>0.20930232558139528</v>
      </c>
      <c r="Q34"/>
      <c r="W34" t="s">
        <v>8</v>
      </c>
      <c r="X34" s="4">
        <f t="shared" ref="X34:X43" si="21">B34+X33</f>
        <v>50</v>
      </c>
      <c r="Y34" s="4">
        <f t="shared" ref="Y34:Y43" si="22">C34+Y33</f>
        <v>74</v>
      </c>
      <c r="Z34" s="4">
        <f t="shared" si="18"/>
        <v>72</v>
      </c>
      <c r="AA34" s="4">
        <f t="shared" si="19"/>
        <v>125</v>
      </c>
    </row>
    <row r="35" spans="1:27" x14ac:dyDescent="0.25">
      <c r="A35" t="s">
        <v>9</v>
      </c>
      <c r="B35" s="23">
        <v>41</v>
      </c>
      <c r="C35" s="4">
        <v>66</v>
      </c>
      <c r="D35" s="4">
        <v>37</v>
      </c>
      <c r="E35" s="23">
        <v>84</v>
      </c>
      <c r="G35" s="9">
        <f t="shared" si="15"/>
        <v>0.60975609756097571</v>
      </c>
      <c r="H35" s="9">
        <f t="shared" si="15"/>
        <v>-0.43939393939393945</v>
      </c>
      <c r="I35" s="14">
        <f t="shared" si="15"/>
        <v>1.2702702702702702</v>
      </c>
      <c r="K35" t="s">
        <v>26</v>
      </c>
      <c r="L35">
        <f>SUM(B41:B43)</f>
        <v>51</v>
      </c>
      <c r="M35">
        <f t="shared" ref="M35:N35" si="23">SUM(C41:C43)</f>
        <v>51</v>
      </c>
      <c r="N35">
        <f t="shared" si="23"/>
        <v>75</v>
      </c>
      <c r="O35">
        <f>SUM(E41:E43)</f>
        <v>56</v>
      </c>
      <c r="P35" s="15">
        <f>O35/N35-1</f>
        <v>-0.2533333333333333</v>
      </c>
      <c r="Q35"/>
      <c r="W35" t="s">
        <v>9</v>
      </c>
      <c r="X35" s="4">
        <f t="shared" si="21"/>
        <v>91</v>
      </c>
      <c r="Y35" s="4">
        <f t="shared" si="22"/>
        <v>140</v>
      </c>
      <c r="Z35" s="4">
        <f t="shared" si="18"/>
        <v>109</v>
      </c>
      <c r="AA35" s="4">
        <f t="shared" si="19"/>
        <v>209</v>
      </c>
    </row>
    <row r="36" spans="1:27" x14ac:dyDescent="0.25">
      <c r="A36" t="s">
        <v>10</v>
      </c>
      <c r="B36" s="23">
        <v>47</v>
      </c>
      <c r="C36" s="4">
        <v>52</v>
      </c>
      <c r="D36" s="4">
        <v>51</v>
      </c>
      <c r="E36" s="23">
        <v>97</v>
      </c>
      <c r="G36" s="9">
        <f t="shared" ref="G36:G44" si="24">C36/B36-1</f>
        <v>0.1063829787234043</v>
      </c>
      <c r="H36" s="9">
        <f t="shared" ref="H36:H44" si="25">D36/C36-1</f>
        <v>-1.9230769230769273E-2</v>
      </c>
      <c r="I36" s="14">
        <f t="shared" si="15"/>
        <v>0.90196078431372539</v>
      </c>
      <c r="K36" s="1" t="s">
        <v>0</v>
      </c>
      <c r="L36" s="1">
        <f>SUM(L32:L35)</f>
        <v>335</v>
      </c>
      <c r="M36" s="1">
        <f>SUM(M32:M35)</f>
        <v>405</v>
      </c>
      <c r="N36" s="1">
        <f>SUM(N32:N35)</f>
        <v>437</v>
      </c>
      <c r="O36" s="1">
        <f>SUM(O32:O35)</f>
        <v>653</v>
      </c>
      <c r="P36"/>
      <c r="Q36"/>
      <c r="W36" t="s">
        <v>10</v>
      </c>
      <c r="X36" s="4">
        <f t="shared" si="21"/>
        <v>138</v>
      </c>
      <c r="Y36" s="4">
        <f t="shared" si="22"/>
        <v>192</v>
      </c>
      <c r="Z36" s="4">
        <f t="shared" si="18"/>
        <v>160</v>
      </c>
      <c r="AA36" s="4">
        <f t="shared" si="19"/>
        <v>306</v>
      </c>
    </row>
    <row r="37" spans="1:27" x14ac:dyDescent="0.25">
      <c r="A37" t="s">
        <v>11</v>
      </c>
      <c r="B37" s="23">
        <v>69</v>
      </c>
      <c r="C37" s="4">
        <v>69</v>
      </c>
      <c r="D37" s="4">
        <v>73</v>
      </c>
      <c r="E37" s="23">
        <v>135</v>
      </c>
      <c r="G37" s="9">
        <f t="shared" si="24"/>
        <v>0</v>
      </c>
      <c r="H37" s="9">
        <f t="shared" si="25"/>
        <v>5.7971014492753659E-2</v>
      </c>
      <c r="I37" s="14">
        <f t="shared" si="15"/>
        <v>0.84931506849315075</v>
      </c>
      <c r="W37" t="s">
        <v>11</v>
      </c>
      <c r="X37" s="4">
        <f t="shared" si="21"/>
        <v>207</v>
      </c>
      <c r="Y37" s="4">
        <f t="shared" si="22"/>
        <v>261</v>
      </c>
      <c r="Z37" s="4">
        <f t="shared" si="18"/>
        <v>233</v>
      </c>
      <c r="AA37" s="4">
        <f t="shared" si="19"/>
        <v>441</v>
      </c>
    </row>
    <row r="38" spans="1:27" x14ac:dyDescent="0.25">
      <c r="A38" t="s">
        <v>12</v>
      </c>
      <c r="B38" s="23">
        <v>33</v>
      </c>
      <c r="C38" s="4">
        <v>42</v>
      </c>
      <c r="D38" s="4">
        <v>73</v>
      </c>
      <c r="E38" s="23">
        <v>66</v>
      </c>
      <c r="G38" s="9">
        <f t="shared" si="24"/>
        <v>0.27272727272727271</v>
      </c>
      <c r="H38" s="9">
        <f t="shared" si="25"/>
        <v>0.73809523809523814</v>
      </c>
      <c r="I38" s="9">
        <f t="shared" si="15"/>
        <v>-9.589041095890416E-2</v>
      </c>
      <c r="W38" t="s">
        <v>12</v>
      </c>
      <c r="X38" s="4">
        <f t="shared" si="21"/>
        <v>240</v>
      </c>
      <c r="Y38" s="4">
        <f t="shared" si="22"/>
        <v>303</v>
      </c>
      <c r="Z38" s="4">
        <f t="shared" si="18"/>
        <v>306</v>
      </c>
      <c r="AA38" s="19">
        <f t="shared" si="19"/>
        <v>507</v>
      </c>
    </row>
    <row r="39" spans="1:27" x14ac:dyDescent="0.25">
      <c r="A39" t="s">
        <v>13</v>
      </c>
      <c r="B39" s="23">
        <v>25</v>
      </c>
      <c r="C39" s="4">
        <v>33</v>
      </c>
      <c r="D39" s="4">
        <v>38</v>
      </c>
      <c r="E39" s="23">
        <v>50</v>
      </c>
      <c r="G39" s="9">
        <f t="shared" si="24"/>
        <v>0.32000000000000006</v>
      </c>
      <c r="H39" s="9">
        <f t="shared" si="25"/>
        <v>0.1515151515151516</v>
      </c>
      <c r="I39" s="9">
        <f t="shared" si="15"/>
        <v>0.31578947368421062</v>
      </c>
      <c r="W39" t="s">
        <v>13</v>
      </c>
      <c r="X39" s="4">
        <f t="shared" si="21"/>
        <v>265</v>
      </c>
      <c r="Y39" s="4">
        <f t="shared" si="22"/>
        <v>336</v>
      </c>
      <c r="Z39" s="4">
        <f t="shared" si="18"/>
        <v>344</v>
      </c>
      <c r="AA39" s="20">
        <f t="shared" si="19"/>
        <v>557</v>
      </c>
    </row>
    <row r="40" spans="1:27" x14ac:dyDescent="0.25">
      <c r="A40" t="s">
        <v>14</v>
      </c>
      <c r="B40" s="23">
        <v>19</v>
      </c>
      <c r="C40" s="4">
        <v>18</v>
      </c>
      <c r="D40" s="4">
        <v>18</v>
      </c>
      <c r="E40" s="23">
        <v>40</v>
      </c>
      <c r="G40" s="9">
        <f t="shared" si="24"/>
        <v>-5.2631578947368474E-2</v>
      </c>
      <c r="H40" s="9">
        <f t="shared" si="25"/>
        <v>0</v>
      </c>
      <c r="I40" s="9">
        <f t="shared" si="15"/>
        <v>1.2222222222222223</v>
      </c>
      <c r="W40" t="s">
        <v>14</v>
      </c>
      <c r="X40" s="4">
        <f t="shared" si="21"/>
        <v>284</v>
      </c>
      <c r="Y40" s="4">
        <f t="shared" si="22"/>
        <v>354</v>
      </c>
      <c r="Z40" s="4">
        <f t="shared" si="18"/>
        <v>362</v>
      </c>
      <c r="AA40" s="21">
        <f t="shared" si="19"/>
        <v>597</v>
      </c>
    </row>
    <row r="41" spans="1:27" x14ac:dyDescent="0.25">
      <c r="A41" t="s">
        <v>15</v>
      </c>
      <c r="B41" s="23">
        <v>21</v>
      </c>
      <c r="C41" s="4">
        <v>17</v>
      </c>
      <c r="D41" s="4">
        <v>17</v>
      </c>
      <c r="E41" s="23">
        <v>30</v>
      </c>
      <c r="G41" s="9">
        <f t="shared" si="24"/>
        <v>-0.19047619047619047</v>
      </c>
      <c r="H41" s="9">
        <f t="shared" si="25"/>
        <v>0</v>
      </c>
      <c r="I41" s="9">
        <f t="shared" si="15"/>
        <v>0.76470588235294112</v>
      </c>
      <c r="W41" t="s">
        <v>15</v>
      </c>
      <c r="X41" s="4">
        <f t="shared" si="21"/>
        <v>305</v>
      </c>
      <c r="Y41" s="4">
        <f t="shared" si="22"/>
        <v>371</v>
      </c>
      <c r="Z41" s="4">
        <f t="shared" si="18"/>
        <v>379</v>
      </c>
      <c r="AA41" s="23">
        <f t="shared" si="19"/>
        <v>627</v>
      </c>
    </row>
    <row r="42" spans="1:27" x14ac:dyDescent="0.25">
      <c r="A42" t="s">
        <v>16</v>
      </c>
      <c r="B42" s="23">
        <v>20</v>
      </c>
      <c r="C42" s="4">
        <v>15</v>
      </c>
      <c r="D42" s="4">
        <v>34</v>
      </c>
      <c r="E42" s="4">
        <v>26</v>
      </c>
      <c r="G42" s="9">
        <f t="shared" si="24"/>
        <v>-0.25</v>
      </c>
      <c r="H42" s="9">
        <f t="shared" si="25"/>
        <v>1.2666666666666666</v>
      </c>
      <c r="I42" s="9">
        <f t="shared" si="15"/>
        <v>-0.23529411764705888</v>
      </c>
      <c r="W42" t="s">
        <v>16</v>
      </c>
      <c r="X42" s="4">
        <f t="shared" si="21"/>
        <v>325</v>
      </c>
      <c r="Y42" s="4">
        <f t="shared" si="22"/>
        <v>386</v>
      </c>
      <c r="Z42" s="4">
        <f t="shared" si="18"/>
        <v>413</v>
      </c>
      <c r="AA42" s="24">
        <f t="shared" si="19"/>
        <v>653</v>
      </c>
    </row>
    <row r="43" spans="1:27" x14ac:dyDescent="0.25">
      <c r="A43" t="s">
        <v>17</v>
      </c>
      <c r="B43" s="23">
        <v>10</v>
      </c>
      <c r="C43" s="4">
        <v>19</v>
      </c>
      <c r="D43" s="4">
        <v>24</v>
      </c>
      <c r="G43" s="9">
        <f t="shared" si="24"/>
        <v>0.89999999999999991</v>
      </c>
      <c r="H43" s="9">
        <f t="shared" si="25"/>
        <v>0.26315789473684204</v>
      </c>
      <c r="I43" s="9"/>
      <c r="W43" t="s">
        <v>17</v>
      </c>
      <c r="X43" s="4">
        <f t="shared" si="21"/>
        <v>335</v>
      </c>
      <c r="Y43" s="4">
        <f t="shared" si="22"/>
        <v>405</v>
      </c>
      <c r="Z43" s="4">
        <f t="shared" si="18"/>
        <v>437</v>
      </c>
      <c r="AA43" s="4"/>
    </row>
    <row r="44" spans="1:27" x14ac:dyDescent="0.25">
      <c r="A44" s="1" t="s">
        <v>0</v>
      </c>
      <c r="B44" s="3">
        <f>SUM(B32:B43)</f>
        <v>335</v>
      </c>
      <c r="C44" s="3">
        <f t="shared" ref="C44:E44" si="26">SUM(C32:C43)</f>
        <v>405</v>
      </c>
      <c r="D44" s="3">
        <f t="shared" si="26"/>
        <v>437</v>
      </c>
      <c r="E44" s="3">
        <f t="shared" si="26"/>
        <v>653</v>
      </c>
      <c r="F44" s="3"/>
      <c r="G44" s="10">
        <f t="shared" si="24"/>
        <v>0.20895522388059695</v>
      </c>
      <c r="H44" s="10">
        <f t="shared" si="25"/>
        <v>7.9012345679012386E-2</v>
      </c>
      <c r="I44" s="10">
        <f>SUM(E32:E41)/SUM(D32:D41) -1</f>
        <v>0.65435356200527695</v>
      </c>
      <c r="M44" s="22"/>
    </row>
    <row r="47" spans="1:27" x14ac:dyDescent="0.25">
      <c r="A47" s="1" t="s">
        <v>19</v>
      </c>
    </row>
    <row r="48" spans="1:27" x14ac:dyDescent="0.25">
      <c r="A48" s="1"/>
    </row>
    <row r="49" spans="1:14" x14ac:dyDescent="0.25">
      <c r="A49" s="1" t="s">
        <v>31</v>
      </c>
    </row>
    <row r="50" spans="1:14" x14ac:dyDescent="0.25">
      <c r="A50" s="1"/>
      <c r="B50" s="25">
        <v>2020</v>
      </c>
      <c r="C50" s="25"/>
      <c r="D50" s="25"/>
      <c r="E50" s="25">
        <v>2021</v>
      </c>
      <c r="F50" s="25"/>
      <c r="G50" s="25"/>
    </row>
    <row r="51" spans="1:14" x14ac:dyDescent="0.25">
      <c r="A51" s="1"/>
      <c r="B51" s="4" t="s">
        <v>32</v>
      </c>
      <c r="C51" s="4" t="s">
        <v>33</v>
      </c>
      <c r="E51" s="4" t="s">
        <v>32</v>
      </c>
      <c r="F51" s="4" t="s">
        <v>33</v>
      </c>
    </row>
    <row r="52" spans="1:14" x14ac:dyDescent="0.25">
      <c r="A52" t="s">
        <v>6</v>
      </c>
      <c r="B52" s="4">
        <v>61</v>
      </c>
      <c r="C52" s="4">
        <v>7</v>
      </c>
      <c r="D52" s="16">
        <f>C52/B52</f>
        <v>0.11475409836065574</v>
      </c>
      <c r="E52" s="4">
        <v>88</v>
      </c>
      <c r="F52" s="4">
        <v>4</v>
      </c>
      <c r="G52" s="16">
        <f>F52/E52</f>
        <v>4.5454545454545456E-2</v>
      </c>
      <c r="N52" s="17"/>
    </row>
    <row r="53" spans="1:14" x14ac:dyDescent="0.25">
      <c r="A53" t="s">
        <v>7</v>
      </c>
      <c r="B53" s="4">
        <v>84</v>
      </c>
      <c r="C53" s="4">
        <v>8</v>
      </c>
      <c r="D53" s="16">
        <f t="shared" ref="D53:D63" si="27">C53/B53</f>
        <v>9.5238095238095233E-2</v>
      </c>
      <c r="E53" s="4">
        <v>137</v>
      </c>
      <c r="F53" s="4">
        <v>13</v>
      </c>
      <c r="G53" s="16">
        <f t="shared" ref="G53:G62" si="28">F53/E53</f>
        <v>9.4890510948905105E-2</v>
      </c>
    </row>
    <row r="54" spans="1:14" x14ac:dyDescent="0.25">
      <c r="A54" t="s">
        <v>8</v>
      </c>
      <c r="B54" s="4">
        <v>70</v>
      </c>
      <c r="C54" s="4">
        <v>2</v>
      </c>
      <c r="D54" s="16">
        <f t="shared" si="27"/>
        <v>2.8571428571428571E-2</v>
      </c>
      <c r="E54" s="4">
        <v>217</v>
      </c>
      <c r="F54" s="4">
        <v>12</v>
      </c>
      <c r="G54" s="16">
        <f t="shared" si="28"/>
        <v>5.5299539170506916E-2</v>
      </c>
    </row>
    <row r="55" spans="1:14" x14ac:dyDescent="0.25">
      <c r="A55" t="s">
        <v>9</v>
      </c>
      <c r="B55" s="4">
        <v>93</v>
      </c>
      <c r="C55" s="4">
        <v>2</v>
      </c>
      <c r="D55" s="16">
        <f t="shared" si="27"/>
        <v>2.1505376344086023E-2</v>
      </c>
      <c r="E55" s="4">
        <v>265</v>
      </c>
      <c r="F55" s="4">
        <v>9</v>
      </c>
      <c r="G55" s="16">
        <f t="shared" si="28"/>
        <v>3.3962264150943396E-2</v>
      </c>
    </row>
    <row r="56" spans="1:14" x14ac:dyDescent="0.25">
      <c r="A56" t="s">
        <v>10</v>
      </c>
      <c r="B56" s="4">
        <v>149</v>
      </c>
      <c r="C56" s="4">
        <v>8</v>
      </c>
      <c r="D56" s="16">
        <f t="shared" si="27"/>
        <v>5.3691275167785234E-2</v>
      </c>
      <c r="E56" s="4">
        <v>247</v>
      </c>
      <c r="F56" s="4">
        <v>12</v>
      </c>
      <c r="G56" s="16">
        <f t="shared" si="28"/>
        <v>4.8582995951417005E-2</v>
      </c>
    </row>
    <row r="57" spans="1:14" x14ac:dyDescent="0.25">
      <c r="A57" t="s">
        <v>11</v>
      </c>
      <c r="B57" s="4">
        <v>217</v>
      </c>
      <c r="C57" s="4">
        <v>17</v>
      </c>
      <c r="D57" s="16">
        <f t="shared" si="27"/>
        <v>7.8341013824884786E-2</v>
      </c>
      <c r="E57" s="4">
        <v>259</v>
      </c>
      <c r="F57" s="4">
        <v>17</v>
      </c>
      <c r="G57" s="16">
        <f t="shared" si="28"/>
        <v>6.5637065637065631E-2</v>
      </c>
    </row>
    <row r="58" spans="1:14" x14ac:dyDescent="0.25">
      <c r="A58" t="s">
        <v>12</v>
      </c>
      <c r="B58" s="4">
        <v>156</v>
      </c>
      <c r="C58" s="4">
        <v>17</v>
      </c>
      <c r="D58" s="16">
        <f t="shared" si="27"/>
        <v>0.10897435897435898</v>
      </c>
      <c r="E58" s="4">
        <v>188</v>
      </c>
      <c r="F58" s="4">
        <v>13</v>
      </c>
      <c r="G58" s="16">
        <f t="shared" si="28"/>
        <v>6.9148936170212769E-2</v>
      </c>
    </row>
    <row r="59" spans="1:14" x14ac:dyDescent="0.25">
      <c r="A59" t="s">
        <v>13</v>
      </c>
      <c r="B59" s="4">
        <v>84</v>
      </c>
      <c r="C59" s="4">
        <v>11</v>
      </c>
      <c r="D59" s="16">
        <f t="shared" si="27"/>
        <v>0.13095238095238096</v>
      </c>
      <c r="E59" s="4">
        <v>152</v>
      </c>
      <c r="F59" s="4">
        <v>8</v>
      </c>
      <c r="G59" s="16">
        <f t="shared" si="28"/>
        <v>5.2631578947368418E-2</v>
      </c>
    </row>
    <row r="60" spans="1:14" x14ac:dyDescent="0.25">
      <c r="A60" t="s">
        <v>14</v>
      </c>
      <c r="B60" s="4">
        <v>49</v>
      </c>
      <c r="C60" s="4">
        <v>2</v>
      </c>
      <c r="D60" s="16">
        <f t="shared" si="27"/>
        <v>4.0816326530612242E-2</v>
      </c>
      <c r="E60" s="4">
        <v>94</v>
      </c>
      <c r="F60" s="4">
        <v>7</v>
      </c>
      <c r="G60" s="16">
        <f t="shared" si="28"/>
        <v>7.4468085106382975E-2</v>
      </c>
    </row>
    <row r="61" spans="1:14" x14ac:dyDescent="0.25">
      <c r="A61" t="s">
        <v>15</v>
      </c>
      <c r="B61" s="4">
        <v>68</v>
      </c>
      <c r="C61" s="4">
        <v>3</v>
      </c>
      <c r="D61" s="16">
        <f t="shared" si="27"/>
        <v>4.4117647058823532E-2</v>
      </c>
      <c r="E61" s="4">
        <v>111</v>
      </c>
      <c r="F61" s="4">
        <v>7</v>
      </c>
      <c r="G61" s="16">
        <f t="shared" si="28"/>
        <v>6.3063063063063057E-2</v>
      </c>
    </row>
    <row r="62" spans="1:14" x14ac:dyDescent="0.25">
      <c r="A62" t="s">
        <v>16</v>
      </c>
      <c r="B62" s="4">
        <v>73</v>
      </c>
      <c r="C62" s="4">
        <v>4</v>
      </c>
      <c r="D62" s="16">
        <f t="shared" si="27"/>
        <v>5.4794520547945202E-2</v>
      </c>
      <c r="E62" s="4">
        <v>129</v>
      </c>
      <c r="F62" s="4">
        <v>15</v>
      </c>
      <c r="G62" s="16">
        <f t="shared" si="28"/>
        <v>0.11627906976744186</v>
      </c>
    </row>
    <row r="63" spans="1:14" x14ac:dyDescent="0.25">
      <c r="A63" t="s">
        <v>17</v>
      </c>
      <c r="B63" s="4">
        <v>72</v>
      </c>
      <c r="C63" s="4">
        <v>6</v>
      </c>
      <c r="D63" s="16">
        <f t="shared" si="27"/>
        <v>8.3333333333333329E-2</v>
      </c>
    </row>
    <row r="64" spans="1:14" x14ac:dyDescent="0.25">
      <c r="A64" s="1" t="s">
        <v>0</v>
      </c>
      <c r="B64" s="4">
        <f>SUM(B52:B63)</f>
        <v>1176</v>
      </c>
      <c r="C64" s="4">
        <f>SUM(C52:C63)</f>
        <v>87</v>
      </c>
      <c r="D64" s="16">
        <f t="shared" ref="D64" si="29">C64/B64</f>
        <v>7.3979591836734693E-2</v>
      </c>
      <c r="E64" s="4">
        <f>SUM(E52:E63)</f>
        <v>1887</v>
      </c>
      <c r="F64" s="4">
        <f>SUM(F52:F63)</f>
        <v>117</v>
      </c>
      <c r="G64" s="16">
        <f t="shared" ref="G64" si="30">F64/E64</f>
        <v>6.2003179650238473E-2</v>
      </c>
    </row>
    <row r="67" spans="1:3" x14ac:dyDescent="0.25">
      <c r="A67" s="1"/>
      <c r="B67" s="3"/>
    </row>
    <row r="68" spans="1:3" x14ac:dyDescent="0.25">
      <c r="A68" s="18"/>
      <c r="C68" s="6"/>
    </row>
    <row r="69" spans="1:3" x14ac:dyDescent="0.25">
      <c r="A69" s="18"/>
      <c r="C69" s="6"/>
    </row>
    <row r="70" spans="1:3" x14ac:dyDescent="0.25">
      <c r="A70" s="18"/>
      <c r="C70" s="6"/>
    </row>
    <row r="71" spans="1:3" x14ac:dyDescent="0.25">
      <c r="A71" s="18"/>
      <c r="C71" s="6"/>
    </row>
    <row r="72" spans="1:3" x14ac:dyDescent="0.25">
      <c r="A72" s="18"/>
      <c r="C72" s="6"/>
    </row>
    <row r="73" spans="1:3" ht="12.75" customHeight="1" x14ac:dyDescent="0.25">
      <c r="A73" s="18"/>
      <c r="C73" s="6"/>
    </row>
  </sheetData>
  <mergeCells count="7">
    <mergeCell ref="B50:D50"/>
    <mergeCell ref="E50:G50"/>
    <mergeCell ref="G3:I3"/>
    <mergeCell ref="G20:J20"/>
    <mergeCell ref="Q20:T20"/>
    <mergeCell ref="G31:I31"/>
    <mergeCell ref="L18:T18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5F8C5C-4E31-407F-8BEE-96A71199588E}">
  <dimension ref="A1"/>
  <sheetViews>
    <sheetView topLeftCell="A19" zoomScale="115" zoomScaleNormal="115" workbookViewId="0">
      <selection activeCell="T71" sqref="T71"/>
    </sheetView>
  </sheetViews>
  <sheetFormatPr defaultRowHeight="15" x14ac:dyDescent="0.25"/>
  <sheetData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4C9E8E-1F7A-4EB5-8B5B-FBAB9B66EBC6}">
  <dimension ref="A1"/>
  <sheetViews>
    <sheetView zoomScale="145" zoomScaleNormal="145" workbookViewId="0">
      <selection activeCell="V32" sqref="V32"/>
    </sheetView>
  </sheetViews>
  <sheetFormatPr defaultRowHeight="15" x14ac:dyDescent="0.25"/>
  <sheetData/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 - New And Up To 6 Months</vt:lpstr>
      <vt:lpstr>C - Graphs - New And Up To 6 Mo</vt:lpstr>
      <vt:lpstr>D - Graphs - Vehicle Type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2021-11-04T09:04:53Z</dcterms:created>
  <dcterms:modified xsi:type="dcterms:W3CDTF">2021-12-02T17:51:54Z</dcterms:modified>
</cp:coreProperties>
</file>